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1860" yWindow="0" windowWidth="16290" windowHeight="9240" activeTab="1"/>
  </bookViews>
  <sheets>
    <sheet name="1" sheetId="1" r:id="rId1"/>
    <sheet name="2" sheetId="2" r:id="rId2"/>
  </sheets>
  <definedNames>
    <definedName name="_xlnm.Print_Area" localSheetId="0">'1'!$A$1:$I$106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2" l="1"/>
  <c r="H80" i="2"/>
  <c r="H79" i="2"/>
  <c r="H53" i="2"/>
  <c r="H52" i="2"/>
  <c r="H49" i="2" l="1"/>
  <c r="H48" i="2"/>
  <c r="H47" i="2"/>
  <c r="H46" i="2"/>
  <c r="H97" i="2"/>
  <c r="H51" i="2"/>
  <c r="H50" i="2"/>
  <c r="H88" i="2"/>
  <c r="H91" i="2"/>
  <c r="H36" i="2"/>
  <c r="H35" i="2"/>
  <c r="H34" i="2"/>
  <c r="H33" i="2"/>
  <c r="H78" i="2"/>
  <c r="H77" i="2"/>
  <c r="H73" i="2"/>
  <c r="H76" i="2"/>
  <c r="H64" i="2"/>
  <c r="H63" i="2"/>
  <c r="H62" i="2"/>
  <c r="H60" i="2"/>
  <c r="H59" i="2"/>
  <c r="H56" i="2"/>
  <c r="H57" i="2"/>
  <c r="H20" i="2"/>
  <c r="H19" i="2"/>
  <c r="H27" i="2"/>
  <c r="H26" i="2"/>
  <c r="H12" i="2"/>
  <c r="H11" i="2"/>
  <c r="H3" i="2"/>
  <c r="H2" i="2"/>
  <c r="H18" i="2"/>
  <c r="H28" i="2"/>
  <c r="H29" i="2"/>
  <c r="E20" i="1" l="1"/>
  <c r="B20" i="1" s="1"/>
  <c r="G20" i="1"/>
  <c r="B22" i="1"/>
  <c r="G22" i="1"/>
  <c r="B18" i="1"/>
  <c r="G18" i="1"/>
  <c r="I26" i="1"/>
  <c r="H26" i="1"/>
  <c r="G26" i="1"/>
  <c r="B26" i="1" l="1"/>
  <c r="G49" i="1"/>
</calcChain>
</file>

<file path=xl/sharedStrings.xml><?xml version="1.0" encoding="utf-8"?>
<sst xmlns="http://schemas.openxmlformats.org/spreadsheetml/2006/main" count="1298" uniqueCount="304">
  <si>
    <t>DOB</t>
  </si>
  <si>
    <t>All-Time US Ranked</t>
  </si>
  <si>
    <t xml:space="preserve"># of Masters American Records = 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</si>
  <si>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</si>
  <si>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</si>
  <si>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</si>
  <si>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</si>
  <si>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</si>
  <si>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</si>
  <si>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</si>
  <si>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</si>
  <si>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</si>
  <si>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</si>
  <si>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</si>
  <si>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</si>
  <si>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</si>
  <si>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</si>
  <si>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</si>
  <si>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Arling Pitcher</t>
  </si>
  <si>
    <t>Dec 2, 1901</t>
  </si>
  <si>
    <t># of times</t>
  </si>
  <si>
    <t/>
  </si>
  <si>
    <t>Age</t>
  </si>
  <si>
    <t>Event</t>
  </si>
  <si>
    <t>M80</t>
  </si>
  <si>
    <t>PV</t>
  </si>
  <si>
    <t>60 yard dash indoor</t>
  </si>
  <si>
    <t>1983</t>
  </si>
  <si>
    <t>HJ indoor</t>
  </si>
  <si>
    <t>1.90</t>
  </si>
  <si>
    <t>TJ indoor</t>
  </si>
  <si>
    <t>1985</t>
  </si>
  <si>
    <t>19'-10"</t>
  </si>
  <si>
    <t>PV indoor</t>
  </si>
  <si>
    <t>Decathlon</t>
  </si>
  <si>
    <t>M85</t>
  </si>
  <si>
    <t>PV - pending</t>
  </si>
  <si>
    <t>pending</t>
  </si>
  <si>
    <t>0.96</t>
  </si>
  <si>
    <t>200 m indoor</t>
  </si>
  <si>
    <t>38.90</t>
  </si>
  <si>
    <t>100 yard dash</t>
  </si>
  <si>
    <t>18.8</t>
  </si>
  <si>
    <t>1.00</t>
  </si>
  <si>
    <t>LJ indoor</t>
  </si>
  <si>
    <t>Note:  Pitcher starting competing in Masters &amp; Senior Games in 1979, and continued until 1992.</t>
  </si>
  <si>
    <t>WMA Ind Championship:  Didn't exist yet</t>
  </si>
  <si>
    <t>WMA Out Championship: 1991:  did not compete</t>
  </si>
  <si>
    <t>WMA Out Championship: 1981: did not compete</t>
  </si>
  <si>
    <t>WMA Out Championship: 1987:  100m 2nd, 200m 3rd, PV 1st, HJ 2nd, TJ 3rd, DT 2nd, JT 3rd</t>
  </si>
  <si>
    <t>WMA Out Championship: 1989:  100m 3rd, 200m 3rd, PV 1st, HJ 2nd, SP 4th, DT 5th, JT 4th</t>
  </si>
  <si>
    <t>WMA Out Championship: 1983:  100m 4th, 200m 4th, HH 1st, PV 1st,  HJ 1st, LJ 3rd, TJ 2nd, DT 4th, JT 5th</t>
  </si>
  <si>
    <t>HJ</t>
  </si>
  <si>
    <t>Other</t>
  </si>
  <si>
    <t>Total</t>
  </si>
  <si>
    <t>WMA Indoor Champion Medals</t>
  </si>
  <si>
    <t>WMA Outdoor Champion Medals</t>
  </si>
  <si>
    <t>(4) 1st</t>
  </si>
  <si>
    <t>Indoor WMA didn’t exist yet</t>
  </si>
  <si>
    <t>(1) 1st, (3) 2nd</t>
  </si>
  <si>
    <t>1st</t>
  </si>
  <si>
    <t>2nd</t>
  </si>
  <si>
    <t>3rd</t>
  </si>
  <si>
    <t>---</t>
  </si>
  <si>
    <t>(2) 1st, (4) 2nd, (7) 3rd</t>
  </si>
  <si>
    <t>WMA Out Championship: 1985:  HH 2nd, LH 1st, PV 1st, HJ 2nd, TJ 3rd</t>
  </si>
  <si>
    <t>Yes (Age-Group: 1992, 1990, 1987, 1986, 1985)</t>
  </si>
  <si>
    <t>Note:  1992 National Outdoor Championship: Pole Vaulted 0.61m at age 90.  Not recognized as record.</t>
  </si>
  <si>
    <t>US Rank # 1 Outdoor: 200m</t>
  </si>
  <si>
    <t>1992, 1988, 1985</t>
  </si>
  <si>
    <t>US Rank # 1 Outdoor: LH</t>
  </si>
  <si>
    <t>US Rank # 1 Outdoor: HJ</t>
  </si>
  <si>
    <t>US Rank # 1 Outdoor: PV</t>
  </si>
  <si>
    <t>1987 to 1992 = 6 times</t>
  </si>
  <si>
    <t>1992, 1990, 1986, 1985, 1984 = 5 times</t>
  </si>
  <si>
    <t>US Rank # 1 Outdoor: LJ</t>
  </si>
  <si>
    <t>US Rank # 1 Outdoor: TJ</t>
  </si>
  <si>
    <t>US Rank # 1 Outdoor: JT</t>
  </si>
  <si>
    <t>US Rank # 1 Outdoor: Decathlon</t>
  </si>
  <si>
    <t>1991, 1990, 1989, 1984</t>
  </si>
  <si>
    <t>US Rank # 1 Indoor HJ</t>
  </si>
  <si>
    <t>US Rank # 1 Indoor PV</t>
  </si>
  <si>
    <t>1991, 1990</t>
  </si>
  <si>
    <t>US Nat Out Championship # 1: 100m</t>
  </si>
  <si>
    <t>US Nat Out Championship # 1: 200m</t>
  </si>
  <si>
    <t>US Nat Out Championship # 1: LH</t>
  </si>
  <si>
    <t>US Nat Out Championship # 1: HJ</t>
  </si>
  <si>
    <t>US Nat Out Championship # 1: PV</t>
  </si>
  <si>
    <t>US Nat Out Championship # 1: LJ</t>
  </si>
  <si>
    <t>US Nat Out Championship # 1: TJ</t>
  </si>
  <si>
    <t>US Nat Out Championship # 1: DT</t>
  </si>
  <si>
    <t>US Nat Out Championship # 1: JT</t>
  </si>
  <si>
    <t>US Nat Out Championship # 1: Pent</t>
  </si>
  <si>
    <t>US Nat Out Championship # 1: Deca</t>
  </si>
  <si>
    <t>1992, 1985, 1984</t>
  </si>
  <si>
    <t>1992, 1985</t>
  </si>
  <si>
    <t>US Nat Out Championship # 1: HH</t>
  </si>
  <si>
    <t>1985, 1984</t>
  </si>
  <si>
    <t>1992, 1988, 1986, 1985, 1983, 1982</t>
  </si>
  <si>
    <t>1992, 1991,1988, 1986, 1985, 1984, 1983, 1982</t>
  </si>
  <si>
    <t>1992, 1984</t>
  </si>
  <si>
    <t>1992, 1986, 1985</t>
  </si>
  <si>
    <t>1991, 1984</t>
  </si>
  <si>
    <t>1989, 1986, 1984</t>
  </si>
  <si>
    <t>US Nat Ind Championship # 1 HH</t>
  </si>
  <si>
    <t>US Nat Ind Championship # 1 60</t>
  </si>
  <si>
    <t>US Nat Ind Championship # 1 300</t>
  </si>
  <si>
    <t>US Nat Ind Championship # 1 HJ</t>
  </si>
  <si>
    <t>US Nat Ind Championship # 1 PV</t>
  </si>
  <si>
    <t>US Nat Ind Championship # 1 LJ</t>
  </si>
  <si>
    <t>US Nat Ind Championship # 1 TJ</t>
  </si>
  <si>
    <t>US Nat Ind Championship # 1 SP</t>
  </si>
  <si>
    <t>US Nat Ind Championship # 1 Pent</t>
  </si>
  <si>
    <t>[60 yard] 1988, 1987, 1985, 1983</t>
  </si>
  <si>
    <t>[300 yard]  1988, 1985, 1983</t>
  </si>
  <si>
    <t>1983 to 1991 =  9 times</t>
  </si>
  <si>
    <t>1983 to 1988 = 6 times</t>
  </si>
  <si>
    <t>1985, 1983</t>
  </si>
  <si>
    <t>1988, 1987, 1984, 1983</t>
  </si>
  <si>
    <t>1991</t>
  </si>
  <si>
    <t>M85 Pent = 7th</t>
  </si>
  <si>
    <t>Note:  Some of the earlier US Masters Indoor Championships included yard in lieu of meter</t>
  </si>
  <si>
    <t>Earlier US Masters Indoor Championships included yard in lieu of meter</t>
  </si>
  <si>
    <t>[60 yard HH]   1985</t>
  </si>
  <si>
    <t>WR</t>
  </si>
  <si>
    <t>pending WR</t>
  </si>
  <si>
    <t>AR</t>
  </si>
  <si>
    <t>Outdoor</t>
  </si>
  <si>
    <t>Indoor</t>
  </si>
  <si>
    <t>LJ</t>
  </si>
  <si>
    <t>TJ</t>
  </si>
  <si>
    <t>200m</t>
  </si>
  <si>
    <t>60y</t>
  </si>
  <si>
    <t>100y</t>
  </si>
  <si>
    <t>Placing</t>
  </si>
  <si>
    <t>Meet</t>
  </si>
  <si>
    <t>City</t>
  </si>
  <si>
    <t>State</t>
  </si>
  <si>
    <t>Country</t>
  </si>
  <si>
    <t>TAC National Championship</t>
  </si>
  <si>
    <t>Bethlehem</t>
  </si>
  <si>
    <t>PA</t>
  </si>
  <si>
    <t>USA</t>
  </si>
  <si>
    <t>Competitors</t>
  </si>
  <si>
    <t>End Date</t>
  </si>
  <si>
    <t>Deca</t>
  </si>
  <si>
    <t>https://www.mastershistory.org/indoor/1983may.pdf</t>
  </si>
  <si>
    <t>9.9h</t>
  </si>
  <si>
    <t>Sep 3, 2023</t>
  </si>
  <si>
    <t>300y</t>
  </si>
  <si>
    <t>56.2h</t>
  </si>
  <si>
    <t>1.13</t>
  </si>
  <si>
    <t>2.32</t>
  </si>
  <si>
    <t>5.93</t>
  </si>
  <si>
    <t>1.82</t>
  </si>
  <si>
    <t>x</t>
  </si>
  <si>
    <t>Record</t>
  </si>
  <si>
    <t>https://www.mastershistory.org/NMN/NMN-June-1983s.pdf</t>
  </si>
  <si>
    <t>https://www.mastershistory.org/NMN/NMN-May-1985s.pdf</t>
  </si>
  <si>
    <t>Wichita</t>
  </si>
  <si>
    <t>KS</t>
  </si>
  <si>
    <t>https://www.mastershistory.org/NMN/NMN-September-1982s.pdf</t>
  </si>
  <si>
    <t>National Masters Sports Festival</t>
  </si>
  <si>
    <t>Philadelphia</t>
  </si>
  <si>
    <t>https://www.mastershistory.org/NMN/NMN-November-1983s.pdf</t>
  </si>
  <si>
    <t>Houston</t>
  </si>
  <si>
    <t>TX</t>
  </si>
  <si>
    <t>Cincinnati</t>
  </si>
  <si>
    <t>OH</t>
  </si>
  <si>
    <t>https://www.mastershistory.org/NMN/06_1988.pdf</t>
  </si>
  <si>
    <t>https://www.mastershistory.org/NMN/06_1987.pdf</t>
  </si>
  <si>
    <t>https://www.mastershistory.org/NMN/07_1989.pdf</t>
  </si>
  <si>
    <t>National Decathlon Championship</t>
  </si>
  <si>
    <t>Indianapolis</t>
  </si>
  <si>
    <t>IN</t>
  </si>
  <si>
    <t>http://www.decamouse.com/sitebuildercontent/sitebuilderfiles/decamouse-mdeca-whept-wdeca-statisticalhistory-20230813.pdf</t>
  </si>
  <si>
    <t>Eugene</t>
  </si>
  <si>
    <t>OR</t>
  </si>
  <si>
    <t>https://www.mastershistory.org/NMN/NMN-September-1984s.pdf</t>
  </si>
  <si>
    <t>100m</t>
  </si>
  <si>
    <t>Des Moines</t>
  </si>
  <si>
    <t>IO</t>
  </si>
  <si>
    <t>https://www.mastershistory.org/NMN/09_1986.pdf</t>
  </si>
  <si>
    <t>Thomasville</t>
  </si>
  <si>
    <t>NC</t>
  </si>
  <si>
    <t>https://www.mastershistory.org/NMN/10_1989.pdf</t>
  </si>
  <si>
    <t>https://www.mastershistory.org/NMN/08_1990.pdf</t>
  </si>
  <si>
    <t>80mH</t>
  </si>
  <si>
    <t>https://www.mastershistory.org/NMN/NMN-June-1984s.pdf</t>
  </si>
  <si>
    <t>Princeton</t>
  </si>
  <si>
    <t>NJ</t>
  </si>
  <si>
    <t>New Orleans T&amp;F Championsip</t>
  </si>
  <si>
    <t>New Orleans</t>
  </si>
  <si>
    <t>LA</t>
  </si>
  <si>
    <t>https://www.mastershistory.org/NMN/NMN-August-1984s.pdf</t>
  </si>
  <si>
    <t xml:space="preserve"> https://www.mastershistory.org/NMN/NMN-September-1982s.pdf</t>
  </si>
  <si>
    <t>https://www.mastershistory.org/NMN/08_1991.pdf</t>
  </si>
  <si>
    <t>Naperville</t>
  </si>
  <si>
    <t>IL</t>
  </si>
  <si>
    <t>Pent</t>
  </si>
  <si>
    <t>World Veterans Games</t>
  </si>
  <si>
    <t>Rome</t>
  </si>
  <si>
    <t>IT</t>
  </si>
  <si>
    <t>Italy</t>
  </si>
  <si>
    <t>https://www.mastershistory.org/International-Results/1985-Results-Rome.pdf</t>
  </si>
  <si>
    <t>400mH</t>
  </si>
  <si>
    <t>2:05.51</t>
  </si>
  <si>
    <t>1.80</t>
  </si>
  <si>
    <t>Birmingham</t>
  </si>
  <si>
    <t>AL</t>
  </si>
  <si>
    <t>Lake Erie Championship</t>
  </si>
  <si>
    <t>Maple Heights</t>
  </si>
  <si>
    <t>https://www.mastershistory.org/NMN/NMN-March-1985s.pdf</t>
  </si>
  <si>
    <t>Athlete's Feet</t>
  </si>
  <si>
    <t>Rock Island</t>
  </si>
  <si>
    <t>https://mastershistory.org/wp-content/uploads/2020/03/NMN-April-1985s.pdf</t>
  </si>
  <si>
    <t>https://www.mastershistory.org/NMN/04_1987.pdf</t>
  </si>
  <si>
    <t>Midwest Championship</t>
  </si>
  <si>
    <t>3rd Annual Indoor Rock Island</t>
  </si>
  <si>
    <t>Madison</t>
  </si>
  <si>
    <t>WI</t>
  </si>
  <si>
    <t>https://www.mastershistory.org/NMN/05_1987.pdf</t>
  </si>
  <si>
    <t>Time Fly Libertyville</t>
  </si>
  <si>
    <t>Libertyville</t>
  </si>
  <si>
    <t>https://www.mastershistory.org/NMN/09_1987.pdf</t>
  </si>
  <si>
    <t>Illinois Grand Prix</t>
  </si>
  <si>
    <t>Bloomington</t>
  </si>
  <si>
    <t>https://www.mastershistory.org/NMN/10_1987.pdf</t>
  </si>
  <si>
    <t>Thomasville Decathlon</t>
  </si>
  <si>
    <t>https://www.mastershistory.org/NMN/11_1987.pdf</t>
  </si>
  <si>
    <t>Baton Rouge</t>
  </si>
  <si>
    <t>11.00</t>
  </si>
  <si>
    <t>1:09.1h</t>
  </si>
  <si>
    <t xml:space="preserve">https://www.mastershistory.org/NMN/07_1989.pdf </t>
  </si>
  <si>
    <t>https://www.mastershistory.org/NMN/05_1988.pdf</t>
  </si>
  <si>
    <t>https://www.mastershistory.org/NMN/07_1988.pdf</t>
  </si>
  <si>
    <t>Birmingham Track Meet</t>
  </si>
  <si>
    <t>18.8h</t>
  </si>
  <si>
    <t>Sterling</t>
  </si>
  <si>
    <t>60yH</t>
  </si>
  <si>
    <t>SP</t>
  </si>
  <si>
    <t>https://www.mastershistory.org/indoor/1985may.pdf</t>
  </si>
  <si>
    <t>Columbus</t>
  </si>
  <si>
    <t>https://www.mastershistory.org/indoor/1989may.pdf</t>
  </si>
  <si>
    <t>M90</t>
  </si>
  <si>
    <t>https://www.mastershistory.org/indoor/1990may.pdf</t>
  </si>
  <si>
    <t>0.92</t>
  </si>
  <si>
    <t>Blaine</t>
  </si>
  <si>
    <t>MN</t>
  </si>
  <si>
    <t>https://www.mastershistory.org/indoor/1991may.pdf</t>
  </si>
  <si>
    <t>0.86</t>
  </si>
  <si>
    <t>TAC National Pent Championship</t>
  </si>
  <si>
    <t>Midwest Masters Classic</t>
  </si>
  <si>
    <t>https://www.mastershistory.org/NMN/04_1990.pdf</t>
  </si>
  <si>
    <t>https://www.mastershistory.org/indoor/1986april.pdf</t>
  </si>
  <si>
    <t>Spokane</t>
  </si>
  <si>
    <t>WA</t>
  </si>
  <si>
    <t>https://www.mastershistory.org/Outdoor/1992outdoor.pdf</t>
  </si>
  <si>
    <t>Wind</t>
  </si>
  <si>
    <t>neg &lt;4.44&gt;</t>
  </si>
  <si>
    <t>neg &lt;2.64&gt;</t>
  </si>
  <si>
    <t>0.85</t>
  </si>
  <si>
    <t>0.61</t>
  </si>
  <si>
    <t>Not Record</t>
  </si>
  <si>
    <t>DT</t>
  </si>
  <si>
    <t>JT</t>
  </si>
  <si>
    <t>Raleigh</t>
  </si>
  <si>
    <t>https://www.mastershistory.org/NMN/NMN-July-1984s.pdf</t>
  </si>
  <si>
    <t>36.60</t>
  </si>
  <si>
    <t>25.8h</t>
  </si>
  <si>
    <t>2:05.6h</t>
  </si>
  <si>
    <t>https://www.mastershistory.org/NMN/NMN-October-1985s.pdf</t>
  </si>
  <si>
    <t>17.70</t>
  </si>
  <si>
    <t>Uniondale</t>
  </si>
  <si>
    <t>NY</t>
  </si>
  <si>
    <t>Orlando</t>
  </si>
  <si>
    <t>FL</t>
  </si>
  <si>
    <t>https://www.mastershistory.org/NMN/09_1988.pdf</t>
  </si>
  <si>
    <t>1.01</t>
  </si>
  <si>
    <t>1991, 1985</t>
  </si>
  <si>
    <t>1987 Meet Results</t>
  </si>
  <si>
    <t>1988 Meet Results</t>
  </si>
  <si>
    <t>https://www.mastershistory.org/NMN/05_1997.pdf</t>
  </si>
  <si>
    <t>4.58</t>
  </si>
  <si>
    <t>252</t>
  </si>
  <si>
    <t>17 [18 ?]</t>
  </si>
  <si>
    <t>20 [21 ?]</t>
  </si>
  <si>
    <t>San Juan</t>
  </si>
  <si>
    <t>PR</t>
  </si>
  <si>
    <t>https://www.mastershistory.org/International-Results/puertorico1983s.pdf</t>
  </si>
  <si>
    <t>20.98</t>
  </si>
  <si>
    <t>2.60</t>
  </si>
  <si>
    <t>Melbourne</t>
  </si>
  <si>
    <t>AUS</t>
  </si>
  <si>
    <t>https://www.mastershistory.org/International-Results/melbourne1987s.pdf</t>
  </si>
  <si>
    <t>1.50</t>
  </si>
  <si>
    <t>16.40</t>
  </si>
  <si>
    <t>13.30</t>
  </si>
  <si>
    <t>https://www.mastershistory.org/International-Results/1989-Results-Eugene.pdf</t>
  </si>
  <si>
    <t>1.02</t>
  </si>
  <si>
    <t>1.30</t>
  </si>
  <si>
    <t>Qty</t>
  </si>
  <si>
    <t>Age Group Award = 1992, 1990, 1987, 1986, 1985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</si>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</sst>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3" fillId="0" borderId="0" xfId="0" quotePrefix="1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C3" sqref="C3"/>
    </sheetView>
  </sheetViews>
  <sheetFormatPr defaultRowHeight="15" x14ac:dyDescent="0.25"/>
  <cols>
    <col min="1" max="1" width="33.42578125" customWidth="1"/>
    <col min="2" max="2" width="8.42578125" style="2" customWidth="1"/>
    <col min="3" max="3" width="20" style="2" customWidth="1"/>
    <col min="4" max="4" width="16.28515625" style="2" customWidth="1"/>
    <col min="5" max="5" width="14.7109375" style="2" customWidth="1"/>
    <col min="6" max="6" width="6.7109375" style="11" customWidth="1"/>
    <col min="7" max="9" width="6.7109375" customWidth="1"/>
  </cols>
  <sheetData>
    <row r="1" spans="1:10" s="5" customFormat="1" ht="18.75" x14ac:dyDescent="0.3">
      <c r="A1" s="13" t="s">
        <v>18</v>
      </c>
      <c r="B1" s="6"/>
      <c r="C1" s="7" t="s">
        <v>3</v>
      </c>
      <c r="D1" s="8" t="s">
        <v>148</v>
      </c>
      <c r="E1" s="6"/>
      <c r="F1" s="11"/>
      <c r="G1" s="14"/>
      <c r="H1" s="14"/>
      <c r="I1" s="14"/>
    </row>
    <row r="2" spans="1:10" x14ac:dyDescent="0.25">
      <c r="G2" s="14"/>
      <c r="H2" s="14"/>
      <c r="I2" s="14"/>
    </row>
    <row r="3" spans="1:10" x14ac:dyDescent="0.25">
      <c r="B3" s="2" t="s">
        <v>0</v>
      </c>
      <c r="C3" s="3" t="s">
        <v>9</v>
      </c>
      <c r="D3" s="3" t="s">
        <v>19</v>
      </c>
    </row>
    <row r="4" spans="1:10" x14ac:dyDescent="0.25">
      <c r="B4" s="3"/>
    </row>
    <row r="5" spans="1:10" x14ac:dyDescent="0.25">
      <c r="A5" t="s">
        <v>8</v>
      </c>
      <c r="D5" s="3" t="s">
        <v>285</v>
      </c>
    </row>
    <row r="7" spans="1:10" x14ac:dyDescent="0.25">
      <c r="A7" t="s">
        <v>2</v>
      </c>
      <c r="D7" s="3" t="s">
        <v>286</v>
      </c>
    </row>
    <row r="8" spans="1:10" x14ac:dyDescent="0.25">
      <c r="D8" s="3"/>
    </row>
    <row r="9" spans="1:10" x14ac:dyDescent="0.25">
      <c r="A9" s="1" t="s">
        <v>16</v>
      </c>
      <c r="B9" s="15" t="s">
        <v>66</v>
      </c>
      <c r="C9" s="10"/>
    </row>
    <row r="10" spans="1:10" x14ac:dyDescent="0.25">
      <c r="C10" s="2" t="s">
        <v>9</v>
      </c>
      <c r="D10" s="2" t="s">
        <v>9</v>
      </c>
      <c r="E10" s="2" t="s">
        <v>9</v>
      </c>
    </row>
    <row r="11" spans="1:10" x14ac:dyDescent="0.25">
      <c r="A11" t="s">
        <v>1</v>
      </c>
      <c r="C11" s="3"/>
      <c r="D11" s="3" t="s">
        <v>120</v>
      </c>
      <c r="E11" s="3"/>
      <c r="G11" s="2"/>
      <c r="H11" s="2"/>
      <c r="I11" s="2"/>
      <c r="J11" s="2"/>
    </row>
    <row r="12" spans="1:10" x14ac:dyDescent="0.25">
      <c r="C12" s="3"/>
      <c r="D12" s="3"/>
      <c r="E12" s="3"/>
      <c r="G12" s="2"/>
      <c r="H12" s="2"/>
      <c r="I12" s="2"/>
      <c r="J12" s="2"/>
    </row>
    <row r="13" spans="1:10" x14ac:dyDescent="0.25">
      <c r="C13" s="3" t="s">
        <v>21</v>
      </c>
      <c r="D13" s="2" t="s">
        <v>20</v>
      </c>
      <c r="E13" s="3" t="s">
        <v>21</v>
      </c>
      <c r="G13" s="2"/>
      <c r="H13" s="2"/>
      <c r="I13" s="2"/>
      <c r="J13" s="2"/>
    </row>
    <row r="14" spans="1:10" x14ac:dyDescent="0.25">
      <c r="B14" s="2" t="s">
        <v>54</v>
      </c>
      <c r="C14" s="3" t="s">
        <v>25</v>
      </c>
      <c r="D14" s="2" t="s">
        <v>52</v>
      </c>
      <c r="E14" s="3" t="s">
        <v>53</v>
      </c>
      <c r="G14" s="2"/>
      <c r="H14" s="2"/>
      <c r="I14" s="2"/>
      <c r="J14" s="2"/>
    </row>
    <row r="15" spans="1:10" x14ac:dyDescent="0.25">
      <c r="G15" s="2"/>
      <c r="H15" s="2"/>
      <c r="I15" s="2"/>
      <c r="J15" s="2"/>
    </row>
    <row r="16" spans="1:10" x14ac:dyDescent="0.25">
      <c r="A16" s="9" t="s">
        <v>11</v>
      </c>
      <c r="B16" s="2">
        <v>3</v>
      </c>
      <c r="C16" s="2">
        <v>1</v>
      </c>
      <c r="D16" s="2">
        <v>2</v>
      </c>
      <c r="E16" s="3" t="s">
        <v>63</v>
      </c>
      <c r="F16" s="12"/>
      <c r="G16" s="2">
        <v>3</v>
      </c>
      <c r="H16" s="2"/>
      <c r="I16" s="2"/>
      <c r="J16" s="2"/>
    </row>
    <row r="17" spans="1:10" x14ac:dyDescent="0.25">
      <c r="A17" s="9"/>
      <c r="G17" s="2"/>
      <c r="H17" s="2"/>
      <c r="I17" s="2"/>
      <c r="J17" s="2"/>
    </row>
    <row r="18" spans="1:10" x14ac:dyDescent="0.25">
      <c r="A18" s="9" t="s">
        <v>12</v>
      </c>
      <c r="B18" s="2">
        <f>SUM(C18:E18)</f>
        <v>22</v>
      </c>
      <c r="C18" s="2">
        <v>6</v>
      </c>
      <c r="D18" s="2">
        <v>5</v>
      </c>
      <c r="E18" s="2">
        <v>11</v>
      </c>
      <c r="F18" s="12"/>
      <c r="G18" s="2">
        <f>SUM(G63:G70)</f>
        <v>22</v>
      </c>
      <c r="H18" s="2"/>
      <c r="I18" s="2"/>
      <c r="J18" s="2"/>
    </row>
    <row r="19" spans="1:10" x14ac:dyDescent="0.25">
      <c r="G19" s="2"/>
      <c r="H19" s="2"/>
      <c r="I19" s="2"/>
      <c r="J19" s="2"/>
    </row>
    <row r="20" spans="1:10" x14ac:dyDescent="0.25">
      <c r="A20" s="1" t="s">
        <v>10</v>
      </c>
      <c r="B20" s="3">
        <f>SUM(C20:E20)</f>
        <v>31</v>
      </c>
      <c r="C20" s="2">
        <v>6</v>
      </c>
      <c r="D20" s="3">
        <v>9</v>
      </c>
      <c r="E20" s="2">
        <f>31-15</f>
        <v>16</v>
      </c>
      <c r="F20" s="12"/>
      <c r="G20" s="2">
        <f>SUM(G88:G96)</f>
        <v>31</v>
      </c>
      <c r="H20" s="2"/>
      <c r="I20" s="2"/>
      <c r="J20" s="2"/>
    </row>
    <row r="21" spans="1:10" x14ac:dyDescent="0.25">
      <c r="A21" s="1"/>
      <c r="C21" s="3"/>
      <c r="D21" s="3"/>
      <c r="G21" s="2"/>
      <c r="H21" s="2"/>
      <c r="I21" s="2"/>
      <c r="J21" s="2"/>
    </row>
    <row r="22" spans="1:10" x14ac:dyDescent="0.25">
      <c r="A22" s="1" t="s">
        <v>5</v>
      </c>
      <c r="B22" s="3">
        <f>SUM(C22:E22)</f>
        <v>35</v>
      </c>
      <c r="C22" s="2">
        <v>8</v>
      </c>
      <c r="D22" s="2">
        <v>6</v>
      </c>
      <c r="E22" s="2">
        <v>21</v>
      </c>
      <c r="F22" s="12"/>
      <c r="G22" s="2">
        <f>SUM(G75:G86)</f>
        <v>35</v>
      </c>
      <c r="H22" s="2"/>
      <c r="I22" s="2"/>
      <c r="J22" s="2"/>
    </row>
    <row r="23" spans="1:10" x14ac:dyDescent="0.25">
      <c r="A23" s="1"/>
      <c r="C23" s="3"/>
      <c r="D23" s="3"/>
    </row>
    <row r="24" spans="1:10" x14ac:dyDescent="0.25">
      <c r="A24" s="1" t="s">
        <v>55</v>
      </c>
      <c r="B24" s="3" t="s">
        <v>63</v>
      </c>
      <c r="C24" s="10" t="s">
        <v>58</v>
      </c>
      <c r="F24" s="12"/>
    </row>
    <row r="25" spans="1:10" x14ac:dyDescent="0.25">
      <c r="A25" s="1"/>
      <c r="C25" s="3"/>
      <c r="D25" s="3"/>
      <c r="G25" s="2" t="s">
        <v>60</v>
      </c>
      <c r="H25" s="2" t="s">
        <v>61</v>
      </c>
      <c r="I25" s="2" t="s">
        <v>62</v>
      </c>
    </row>
    <row r="26" spans="1:10" ht="30" x14ac:dyDescent="0.25">
      <c r="A26" s="1" t="s">
        <v>56</v>
      </c>
      <c r="B26" s="2">
        <f>SUM(G26:I26)</f>
        <v>21</v>
      </c>
      <c r="C26" s="3" t="s">
        <v>57</v>
      </c>
      <c r="D26" s="3" t="s">
        <v>59</v>
      </c>
      <c r="E26" s="17" t="s">
        <v>64</v>
      </c>
      <c r="F26" s="12"/>
      <c r="G26" s="2">
        <f>SUM(G101:G104)</f>
        <v>7</v>
      </c>
      <c r="H26" s="2">
        <f t="shared" ref="H26:I26" si="0">SUM(H101:H104)</f>
        <v>7</v>
      </c>
      <c r="I26" s="2">
        <f t="shared" si="0"/>
        <v>7</v>
      </c>
    </row>
    <row r="27" spans="1:10" x14ac:dyDescent="0.25">
      <c r="A27" s="1"/>
      <c r="C27" s="3"/>
      <c r="D27" s="3"/>
    </row>
    <row r="28" spans="1:10" x14ac:dyDescent="0.25">
      <c r="B28" s="2" t="s">
        <v>22</v>
      </c>
      <c r="C28" s="2" t="s">
        <v>23</v>
      </c>
      <c r="D28" s="3" t="s">
        <v>14</v>
      </c>
      <c r="E28" s="2" t="s">
        <v>15</v>
      </c>
    </row>
    <row r="29" spans="1:10" x14ac:dyDescent="0.25">
      <c r="A29" t="s">
        <v>13</v>
      </c>
      <c r="B29" s="3" t="s">
        <v>24</v>
      </c>
      <c r="C29" s="3" t="s">
        <v>25</v>
      </c>
      <c r="D29" s="4">
        <v>30176</v>
      </c>
      <c r="E29" s="2">
        <v>1.72</v>
      </c>
      <c r="F29" s="12"/>
    </row>
    <row r="30" spans="1:10" x14ac:dyDescent="0.25">
      <c r="B30" s="3" t="s">
        <v>24</v>
      </c>
      <c r="C30" s="3" t="s">
        <v>25</v>
      </c>
      <c r="D30" s="4">
        <v>30576</v>
      </c>
      <c r="E30" s="2">
        <v>1.85</v>
      </c>
      <c r="F30" s="12"/>
    </row>
    <row r="31" spans="1:10" x14ac:dyDescent="0.25">
      <c r="B31" s="3" t="s">
        <v>24</v>
      </c>
      <c r="C31" s="3" t="s">
        <v>28</v>
      </c>
      <c r="D31" s="21">
        <v>30765</v>
      </c>
      <c r="E31" s="2">
        <v>1.1599999999999999</v>
      </c>
      <c r="F31" s="12"/>
    </row>
    <row r="32" spans="1:10" x14ac:dyDescent="0.25">
      <c r="B32" s="3" t="s">
        <v>24</v>
      </c>
      <c r="C32" s="3" t="s">
        <v>25</v>
      </c>
      <c r="D32" s="4">
        <v>30828</v>
      </c>
      <c r="E32" s="3" t="s">
        <v>29</v>
      </c>
      <c r="F32" s="12"/>
    </row>
    <row r="33" spans="1:6" x14ac:dyDescent="0.25">
      <c r="B33" s="3" t="s">
        <v>24</v>
      </c>
      <c r="C33" s="3" t="s">
        <v>33</v>
      </c>
      <c r="D33" s="21">
        <v>31052</v>
      </c>
      <c r="E33" s="2">
        <v>1.95</v>
      </c>
      <c r="F33" s="12"/>
    </row>
    <row r="34" spans="1:6" x14ac:dyDescent="0.25">
      <c r="B34" s="3" t="s">
        <v>24</v>
      </c>
      <c r="C34" s="3" t="s">
        <v>34</v>
      </c>
      <c r="D34" s="4">
        <v>31620</v>
      </c>
      <c r="E34" s="2">
        <v>3607</v>
      </c>
      <c r="F34" s="12"/>
    </row>
    <row r="35" spans="1:6" x14ac:dyDescent="0.25">
      <c r="B35" s="3" t="s">
        <v>35</v>
      </c>
      <c r="C35" s="3" t="s">
        <v>44</v>
      </c>
      <c r="D35" s="4">
        <v>31822</v>
      </c>
      <c r="E35" s="2">
        <v>1.99</v>
      </c>
      <c r="F35" s="12"/>
    </row>
    <row r="36" spans="1:6" x14ac:dyDescent="0.25">
      <c r="B36" s="3" t="s">
        <v>35</v>
      </c>
      <c r="C36" s="3" t="s">
        <v>28</v>
      </c>
      <c r="D36" s="4">
        <v>31830</v>
      </c>
      <c r="E36" s="3" t="s">
        <v>38</v>
      </c>
      <c r="F36" s="12"/>
    </row>
    <row r="37" spans="1:6" x14ac:dyDescent="0.25">
      <c r="B37" s="3" t="s">
        <v>35</v>
      </c>
      <c r="C37" s="3" t="s">
        <v>39</v>
      </c>
      <c r="D37" s="4">
        <v>31845</v>
      </c>
      <c r="E37" s="3" t="s">
        <v>40</v>
      </c>
      <c r="F37" s="12"/>
    </row>
    <row r="38" spans="1:6" x14ac:dyDescent="0.25">
      <c r="B38" s="3" t="s">
        <v>35</v>
      </c>
      <c r="C38" s="3" t="s">
        <v>33</v>
      </c>
      <c r="D38" s="4">
        <v>31865</v>
      </c>
      <c r="E38" s="3" t="s">
        <v>283</v>
      </c>
      <c r="F38" s="12"/>
    </row>
    <row r="39" spans="1:6" x14ac:dyDescent="0.25">
      <c r="B39" s="3" t="s">
        <v>35</v>
      </c>
      <c r="C39" s="3" t="s">
        <v>30</v>
      </c>
      <c r="D39" s="4">
        <v>31865</v>
      </c>
      <c r="E39" s="3">
        <v>4.58</v>
      </c>
      <c r="F39" s="12"/>
    </row>
    <row r="40" spans="1:6" x14ac:dyDescent="0.25">
      <c r="B40" s="3" t="s">
        <v>35</v>
      </c>
      <c r="C40" s="3" t="s">
        <v>25</v>
      </c>
      <c r="D40" s="4">
        <v>31983</v>
      </c>
      <c r="E40" s="2">
        <v>1.52</v>
      </c>
      <c r="F40" s="12"/>
    </row>
    <row r="41" spans="1:6" x14ac:dyDescent="0.25">
      <c r="B41" s="3" t="s">
        <v>35</v>
      </c>
      <c r="C41" s="3" t="s">
        <v>36</v>
      </c>
      <c r="D41" s="4">
        <v>31991</v>
      </c>
      <c r="E41" s="2">
        <v>1.62</v>
      </c>
      <c r="F41" s="12" t="s">
        <v>37</v>
      </c>
    </row>
    <row r="42" spans="1:6" x14ac:dyDescent="0.25">
      <c r="B42" s="3" t="s">
        <v>35</v>
      </c>
      <c r="C42" s="3" t="s">
        <v>34</v>
      </c>
      <c r="D42" s="4">
        <v>32039</v>
      </c>
      <c r="E42" s="3" t="s">
        <v>284</v>
      </c>
      <c r="F42" s="12"/>
    </row>
    <row r="43" spans="1:6" x14ac:dyDescent="0.25">
      <c r="B43" s="3" t="s">
        <v>35</v>
      </c>
      <c r="C43" s="3" t="s">
        <v>33</v>
      </c>
      <c r="D43" s="4">
        <v>32221</v>
      </c>
      <c r="E43" s="3">
        <v>1.67</v>
      </c>
      <c r="F43" s="12"/>
    </row>
    <row r="44" spans="1:6" x14ac:dyDescent="0.25">
      <c r="B44" s="3" t="s">
        <v>35</v>
      </c>
      <c r="C44" s="3" t="s">
        <v>25</v>
      </c>
      <c r="D44" s="4">
        <v>32277</v>
      </c>
      <c r="E44" s="2">
        <v>1.73</v>
      </c>
      <c r="F44" s="12"/>
    </row>
    <row r="45" spans="1:6" x14ac:dyDescent="0.25">
      <c r="B45" s="3" t="s">
        <v>35</v>
      </c>
      <c r="C45" s="3" t="s">
        <v>34</v>
      </c>
      <c r="D45" s="4">
        <v>32676</v>
      </c>
      <c r="E45" s="2">
        <v>3631</v>
      </c>
      <c r="F45" s="12"/>
    </row>
    <row r="46" spans="1:6" x14ac:dyDescent="0.25">
      <c r="B46" s="3" t="s">
        <v>35</v>
      </c>
      <c r="C46" s="3" t="s">
        <v>28</v>
      </c>
      <c r="D46" s="4">
        <v>32922</v>
      </c>
      <c r="E46" s="3" t="s">
        <v>43</v>
      </c>
      <c r="F46" s="12"/>
    </row>
    <row r="48" spans="1:6" x14ac:dyDescent="0.25">
      <c r="A48" t="s">
        <v>4</v>
      </c>
      <c r="B48" s="2" t="s">
        <v>24</v>
      </c>
      <c r="C48" s="3" t="s">
        <v>26</v>
      </c>
      <c r="D48" s="16" t="s">
        <v>27</v>
      </c>
      <c r="E48" s="24" t="s">
        <v>147</v>
      </c>
      <c r="F48" s="12" t="s">
        <v>122</v>
      </c>
    </row>
    <row r="49" spans="1:8" x14ac:dyDescent="0.25">
      <c r="B49" s="2" t="s">
        <v>24</v>
      </c>
      <c r="C49" s="2" t="s">
        <v>30</v>
      </c>
      <c r="D49" s="16" t="s">
        <v>31</v>
      </c>
      <c r="E49" s="3">
        <v>6.04</v>
      </c>
      <c r="F49" s="12" t="s">
        <v>32</v>
      </c>
      <c r="G49">
        <f>(19+(10/12))/3.281</f>
        <v>6.0449050086355776</v>
      </c>
    </row>
    <row r="50" spans="1:8" x14ac:dyDescent="0.25">
      <c r="B50" s="2" t="s">
        <v>35</v>
      </c>
      <c r="C50" s="2" t="s">
        <v>41</v>
      </c>
      <c r="D50" s="4">
        <v>32411</v>
      </c>
      <c r="E50" s="3" t="s">
        <v>42</v>
      </c>
      <c r="F50" s="12"/>
    </row>
    <row r="51" spans="1:8" x14ac:dyDescent="0.25">
      <c r="B51" t="s">
        <v>17</v>
      </c>
      <c r="C51" s="3"/>
      <c r="D51" s="4"/>
    </row>
    <row r="52" spans="1:8" x14ac:dyDescent="0.25">
      <c r="B52" s="10"/>
      <c r="C52" s="3"/>
      <c r="D52" s="4"/>
    </row>
    <row r="53" spans="1:8" x14ac:dyDescent="0.25">
      <c r="A53" s="1" t="s">
        <v>45</v>
      </c>
      <c r="B53" s="10"/>
      <c r="C53" s="3"/>
      <c r="D53" s="4"/>
    </row>
    <row r="54" spans="1:8" x14ac:dyDescent="0.25">
      <c r="A54" s="1" t="s">
        <v>67</v>
      </c>
    </row>
    <row r="55" spans="1:8" x14ac:dyDescent="0.25">
      <c r="A55" s="1" t="s">
        <v>121</v>
      </c>
    </row>
    <row r="56" spans="1:8" x14ac:dyDescent="0.25">
      <c r="A56" s="1"/>
    </row>
    <row r="57" spans="1:8" x14ac:dyDescent="0.25">
      <c r="A57" t="s">
        <v>17</v>
      </c>
    </row>
    <row r="58" spans="1:8" x14ac:dyDescent="0.25">
      <c r="A58" t="s">
        <v>7</v>
      </c>
    </row>
    <row r="59" spans="1:8" x14ac:dyDescent="0.25">
      <c r="A59" t="s">
        <v>6</v>
      </c>
    </row>
    <row r="62" spans="1:8" x14ac:dyDescent="0.25">
      <c r="B62" s="15"/>
      <c r="C62" s="15"/>
      <c r="D62" s="15"/>
      <c r="E62" s="15"/>
      <c r="G62" s="15" t="s">
        <v>301</v>
      </c>
      <c r="H62" s="15"/>
    </row>
    <row r="63" spans="1:8" x14ac:dyDescent="0.25">
      <c r="A63" t="s">
        <v>68</v>
      </c>
      <c r="B63" s="10" t="s">
        <v>69</v>
      </c>
      <c r="C63" s="15"/>
      <c r="D63" s="15"/>
      <c r="E63" s="15"/>
      <c r="G63" s="11">
        <v>3</v>
      </c>
      <c r="H63" s="15"/>
    </row>
    <row r="64" spans="1:8" x14ac:dyDescent="0.25">
      <c r="A64" t="s">
        <v>70</v>
      </c>
      <c r="B64" s="15">
        <v>1985</v>
      </c>
      <c r="C64" s="15"/>
      <c r="D64" s="15"/>
      <c r="E64" s="15"/>
      <c r="G64" s="11">
        <v>1</v>
      </c>
      <c r="H64" s="15"/>
    </row>
    <row r="65" spans="1:8" x14ac:dyDescent="0.25">
      <c r="A65" t="s">
        <v>71</v>
      </c>
      <c r="B65" s="10" t="s">
        <v>74</v>
      </c>
      <c r="C65" s="15"/>
      <c r="D65" s="15"/>
      <c r="E65" s="15"/>
      <c r="G65" s="11">
        <v>5</v>
      </c>
      <c r="H65" s="15"/>
    </row>
    <row r="66" spans="1:8" x14ac:dyDescent="0.25">
      <c r="A66" t="s">
        <v>72</v>
      </c>
      <c r="B66" s="10" t="s">
        <v>73</v>
      </c>
      <c r="C66" s="15"/>
      <c r="D66" s="15"/>
      <c r="E66" s="15"/>
      <c r="G66" s="11">
        <v>6</v>
      </c>
      <c r="H66" s="15"/>
    </row>
    <row r="67" spans="1:8" x14ac:dyDescent="0.25">
      <c r="A67" t="s">
        <v>75</v>
      </c>
      <c r="B67" s="15">
        <v>1992</v>
      </c>
      <c r="C67" s="15"/>
      <c r="D67" s="15"/>
      <c r="E67" s="15"/>
      <c r="G67" s="11">
        <v>1</v>
      </c>
      <c r="H67" s="15"/>
    </row>
    <row r="68" spans="1:8" x14ac:dyDescent="0.25">
      <c r="A68" t="s">
        <v>76</v>
      </c>
      <c r="B68" s="15">
        <v>1992</v>
      </c>
      <c r="C68" s="15"/>
      <c r="D68" s="15"/>
      <c r="E68" s="15"/>
      <c r="G68" s="11">
        <v>1</v>
      </c>
      <c r="H68" s="15"/>
    </row>
    <row r="69" spans="1:8" x14ac:dyDescent="0.25">
      <c r="A69" t="s">
        <v>77</v>
      </c>
      <c r="B69" s="15">
        <v>1992</v>
      </c>
      <c r="C69" s="15"/>
      <c r="D69" s="15"/>
      <c r="E69" s="15"/>
      <c r="G69" s="11">
        <v>1</v>
      </c>
      <c r="H69" s="15"/>
    </row>
    <row r="70" spans="1:8" x14ac:dyDescent="0.25">
      <c r="A70" t="s">
        <v>78</v>
      </c>
      <c r="B70" s="10" t="s">
        <v>79</v>
      </c>
      <c r="C70" s="15"/>
      <c r="D70" s="15"/>
      <c r="E70" s="15"/>
      <c r="G70" s="11">
        <v>4</v>
      </c>
      <c r="H70" s="15"/>
    </row>
    <row r="71" spans="1:8" x14ac:dyDescent="0.25">
      <c r="B71" s="15"/>
      <c r="C71" s="15"/>
      <c r="D71" s="15"/>
      <c r="E71" s="15"/>
      <c r="G71" s="15"/>
      <c r="H71" s="15"/>
    </row>
    <row r="72" spans="1:8" x14ac:dyDescent="0.25">
      <c r="A72" t="s">
        <v>80</v>
      </c>
      <c r="B72" s="10" t="s">
        <v>82</v>
      </c>
      <c r="C72" s="15"/>
      <c r="D72" s="15"/>
      <c r="E72" s="15"/>
      <c r="G72" s="15">
        <v>2</v>
      </c>
      <c r="H72" s="15"/>
    </row>
    <row r="73" spans="1:8" x14ac:dyDescent="0.25">
      <c r="A73" t="s">
        <v>81</v>
      </c>
      <c r="B73" s="15">
        <v>1990</v>
      </c>
      <c r="C73" s="15"/>
      <c r="D73" s="15"/>
      <c r="E73" s="15"/>
      <c r="G73" s="15">
        <v>1</v>
      </c>
      <c r="H73" s="15"/>
    </row>
    <row r="74" spans="1:8" x14ac:dyDescent="0.25">
      <c r="B74" s="15"/>
      <c r="C74" s="15"/>
      <c r="D74" s="15"/>
      <c r="E74" s="15"/>
      <c r="G74" s="15"/>
      <c r="H74" s="15"/>
    </row>
    <row r="75" spans="1:8" x14ac:dyDescent="0.25">
      <c r="A75" t="s">
        <v>83</v>
      </c>
      <c r="B75" s="10" t="s">
        <v>94</v>
      </c>
      <c r="C75" s="15"/>
      <c r="D75" s="15"/>
      <c r="E75" s="15"/>
      <c r="G75" s="15">
        <v>3</v>
      </c>
      <c r="H75" s="15"/>
    </row>
    <row r="76" spans="1:8" x14ac:dyDescent="0.25">
      <c r="A76" t="s">
        <v>84</v>
      </c>
      <c r="B76" s="10" t="s">
        <v>95</v>
      </c>
      <c r="C76" s="15"/>
      <c r="D76" s="15"/>
      <c r="E76" s="15"/>
      <c r="G76" s="15">
        <v>2</v>
      </c>
      <c r="H76" s="15"/>
    </row>
    <row r="77" spans="1:8" x14ac:dyDescent="0.25">
      <c r="A77" t="s">
        <v>96</v>
      </c>
      <c r="B77" s="10" t="s">
        <v>97</v>
      </c>
      <c r="C77" s="15"/>
      <c r="D77" s="15"/>
      <c r="E77" s="15"/>
      <c r="G77" s="15">
        <v>2</v>
      </c>
      <c r="H77" s="15"/>
    </row>
    <row r="78" spans="1:8" x14ac:dyDescent="0.25">
      <c r="A78" t="s">
        <v>85</v>
      </c>
      <c r="B78" s="10" t="s">
        <v>31</v>
      </c>
      <c r="C78" s="15"/>
      <c r="D78" s="15"/>
      <c r="E78" s="15"/>
      <c r="G78" s="15">
        <v>1</v>
      </c>
      <c r="H78" s="15"/>
    </row>
    <row r="79" spans="1:8" x14ac:dyDescent="0.25">
      <c r="A79" t="s">
        <v>86</v>
      </c>
      <c r="B79" s="10" t="s">
        <v>98</v>
      </c>
      <c r="C79" s="15"/>
      <c r="D79" s="15"/>
      <c r="E79" s="15"/>
      <c r="G79" s="15">
        <v>6</v>
      </c>
      <c r="H79" s="15"/>
    </row>
    <row r="80" spans="1:8" x14ac:dyDescent="0.25">
      <c r="A80" t="s">
        <v>87</v>
      </c>
      <c r="B80" s="10" t="s">
        <v>99</v>
      </c>
      <c r="C80" s="15"/>
      <c r="D80" s="15"/>
      <c r="E80" s="15"/>
      <c r="G80" s="15">
        <v>8</v>
      </c>
      <c r="H80" s="15"/>
    </row>
    <row r="81" spans="1:8" x14ac:dyDescent="0.25">
      <c r="A81" t="s">
        <v>88</v>
      </c>
      <c r="B81" s="10" t="s">
        <v>100</v>
      </c>
      <c r="C81" s="15"/>
      <c r="D81" s="15"/>
      <c r="E81" s="15"/>
      <c r="G81" s="15">
        <v>2</v>
      </c>
      <c r="H81" s="15"/>
    </row>
    <row r="82" spans="1:8" x14ac:dyDescent="0.25">
      <c r="A82" t="s">
        <v>89</v>
      </c>
      <c r="B82" s="10" t="s">
        <v>279</v>
      </c>
      <c r="C82" s="15"/>
      <c r="D82" s="15"/>
      <c r="E82" s="15"/>
      <c r="G82" s="15">
        <v>2</v>
      </c>
      <c r="H82" s="15"/>
    </row>
    <row r="83" spans="1:8" x14ac:dyDescent="0.25">
      <c r="A83" t="s">
        <v>90</v>
      </c>
      <c r="B83" s="15">
        <v>1992</v>
      </c>
      <c r="C83" s="15"/>
      <c r="D83" s="15"/>
      <c r="E83" s="15"/>
      <c r="G83" s="15">
        <v>1</v>
      </c>
      <c r="H83" s="15"/>
    </row>
    <row r="84" spans="1:8" x14ac:dyDescent="0.25">
      <c r="A84" t="s">
        <v>91</v>
      </c>
      <c r="B84" s="10" t="s">
        <v>101</v>
      </c>
      <c r="C84" s="15"/>
      <c r="D84" s="15"/>
      <c r="E84" s="15"/>
      <c r="G84" s="15">
        <v>3</v>
      </c>
      <c r="H84" s="15"/>
    </row>
    <row r="85" spans="1:8" x14ac:dyDescent="0.25">
      <c r="A85" t="s">
        <v>92</v>
      </c>
      <c r="B85" s="10" t="s">
        <v>102</v>
      </c>
      <c r="C85" s="15"/>
      <c r="D85" s="15"/>
      <c r="E85" s="15"/>
      <c r="G85" s="15">
        <v>2</v>
      </c>
      <c r="H85" s="15"/>
    </row>
    <row r="86" spans="1:8" x14ac:dyDescent="0.25">
      <c r="A86" t="s">
        <v>93</v>
      </c>
      <c r="B86" s="10" t="s">
        <v>103</v>
      </c>
      <c r="C86" s="15"/>
      <c r="D86" s="15"/>
      <c r="E86" s="15"/>
      <c r="G86" s="15">
        <v>3</v>
      </c>
      <c r="H86" s="15"/>
    </row>
    <row r="87" spans="1:8" x14ac:dyDescent="0.25">
      <c r="B87" s="15"/>
      <c r="C87" s="15"/>
      <c r="D87" s="15"/>
      <c r="E87" s="15"/>
      <c r="G87" s="15"/>
      <c r="H87" s="15"/>
    </row>
    <row r="88" spans="1:8" x14ac:dyDescent="0.25">
      <c r="A88" t="s">
        <v>105</v>
      </c>
      <c r="B88" s="10" t="s">
        <v>113</v>
      </c>
      <c r="C88" s="15"/>
      <c r="D88" s="15"/>
      <c r="E88" s="15"/>
      <c r="G88" s="15">
        <v>4</v>
      </c>
      <c r="H88" s="15"/>
    </row>
    <row r="89" spans="1:8" x14ac:dyDescent="0.25">
      <c r="A89" t="s">
        <v>106</v>
      </c>
      <c r="B89" s="10" t="s">
        <v>114</v>
      </c>
      <c r="C89" s="15"/>
      <c r="D89" s="15"/>
      <c r="E89" s="15"/>
      <c r="G89" s="15">
        <v>3</v>
      </c>
      <c r="H89" s="15"/>
    </row>
    <row r="90" spans="1:8" x14ac:dyDescent="0.25">
      <c r="A90" t="s">
        <v>104</v>
      </c>
      <c r="B90" s="10" t="s">
        <v>123</v>
      </c>
      <c r="C90" s="15"/>
      <c r="D90" s="15"/>
      <c r="E90" s="15"/>
      <c r="G90" s="15">
        <v>1</v>
      </c>
      <c r="H90" s="15"/>
    </row>
    <row r="91" spans="1:8" x14ac:dyDescent="0.25">
      <c r="A91" t="s">
        <v>107</v>
      </c>
      <c r="B91" s="10" t="s">
        <v>115</v>
      </c>
      <c r="C91" s="15"/>
      <c r="D91" s="15"/>
      <c r="E91" s="15"/>
      <c r="G91" s="15">
        <v>9</v>
      </c>
      <c r="H91" s="15"/>
    </row>
    <row r="92" spans="1:8" x14ac:dyDescent="0.25">
      <c r="A92" t="s">
        <v>108</v>
      </c>
      <c r="B92" s="10" t="s">
        <v>116</v>
      </c>
      <c r="C92" s="15"/>
      <c r="D92" s="15"/>
      <c r="E92" s="15"/>
      <c r="G92" s="15">
        <v>6</v>
      </c>
      <c r="H92" s="15"/>
    </row>
    <row r="93" spans="1:8" x14ac:dyDescent="0.25">
      <c r="A93" t="s">
        <v>109</v>
      </c>
      <c r="B93" s="10" t="s">
        <v>117</v>
      </c>
      <c r="C93" s="15"/>
      <c r="D93" s="15"/>
      <c r="E93" s="15"/>
      <c r="G93" s="15">
        <v>2</v>
      </c>
      <c r="H93" s="15"/>
    </row>
    <row r="94" spans="1:8" x14ac:dyDescent="0.25">
      <c r="A94" t="s">
        <v>110</v>
      </c>
      <c r="B94" s="10" t="s">
        <v>118</v>
      </c>
      <c r="C94" s="15"/>
      <c r="D94" s="15"/>
      <c r="E94" s="15"/>
      <c r="G94" s="15">
        <v>4</v>
      </c>
      <c r="H94" s="15"/>
    </row>
    <row r="95" spans="1:8" x14ac:dyDescent="0.25">
      <c r="A95" t="s">
        <v>111</v>
      </c>
      <c r="B95" s="10" t="s">
        <v>31</v>
      </c>
      <c r="C95" s="15"/>
      <c r="D95" s="15"/>
      <c r="E95" s="15"/>
      <c r="G95" s="15">
        <v>1</v>
      </c>
      <c r="H95" s="15"/>
    </row>
    <row r="96" spans="1:8" x14ac:dyDescent="0.25">
      <c r="A96" t="s">
        <v>112</v>
      </c>
      <c r="B96" s="10" t="s">
        <v>119</v>
      </c>
      <c r="C96" s="15"/>
      <c r="D96" s="15"/>
      <c r="E96" s="15"/>
      <c r="G96" s="15">
        <v>1</v>
      </c>
      <c r="H96" s="15"/>
    </row>
    <row r="98" spans="1:9" x14ac:dyDescent="0.25">
      <c r="A98" t="s">
        <v>46</v>
      </c>
      <c r="G98" s="2"/>
      <c r="H98" s="2"/>
      <c r="I98" s="2"/>
    </row>
    <row r="99" spans="1:9" x14ac:dyDescent="0.25">
      <c r="G99" s="2" t="s">
        <v>60</v>
      </c>
      <c r="H99" s="2" t="s">
        <v>61</v>
      </c>
      <c r="I99" s="2" t="s">
        <v>62</v>
      </c>
    </row>
    <row r="100" spans="1:9" x14ac:dyDescent="0.25">
      <c r="A100" t="s">
        <v>48</v>
      </c>
      <c r="G100" s="2"/>
      <c r="H100" s="2"/>
      <c r="I100" s="2"/>
    </row>
    <row r="101" spans="1:9" x14ac:dyDescent="0.25">
      <c r="A101" t="s">
        <v>51</v>
      </c>
      <c r="G101" s="2">
        <v>3</v>
      </c>
      <c r="H101" s="2">
        <v>1</v>
      </c>
      <c r="I101" s="2">
        <v>1</v>
      </c>
    </row>
    <row r="102" spans="1:9" x14ac:dyDescent="0.25">
      <c r="A102" t="s">
        <v>65</v>
      </c>
      <c r="G102" s="2">
        <v>2</v>
      </c>
      <c r="H102" s="2">
        <v>2</v>
      </c>
      <c r="I102" s="2">
        <v>1</v>
      </c>
    </row>
    <row r="103" spans="1:9" x14ac:dyDescent="0.25">
      <c r="A103" t="s">
        <v>49</v>
      </c>
      <c r="G103" s="2">
        <v>1</v>
      </c>
      <c r="H103" s="2">
        <v>3</v>
      </c>
      <c r="I103" s="2">
        <v>3</v>
      </c>
    </row>
    <row r="104" spans="1:9" x14ac:dyDescent="0.25">
      <c r="A104" t="s">
        <v>50</v>
      </c>
      <c r="G104" s="2">
        <v>1</v>
      </c>
      <c r="H104" s="2">
        <v>1</v>
      </c>
      <c r="I104" s="2">
        <v>2</v>
      </c>
    </row>
    <row r="105" spans="1:9" x14ac:dyDescent="0.25">
      <c r="A105" t="s">
        <v>47</v>
      </c>
      <c r="G105" s="2"/>
      <c r="H105" s="2"/>
      <c r="I105" s="2"/>
    </row>
    <row r="106" spans="1:9" x14ac:dyDescent="0.25">
      <c r="G106" s="2"/>
      <c r="H106" s="2"/>
      <c r="I106" s="2"/>
    </row>
  </sheetData>
  <pageMargins left="0.3" right="0.2" top="0.2" bottom="0.2" header="0.1" footer="0.1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workbookViewId="0">
      <pane ySplit="1" topLeftCell="A77" activePane="bottomLeft" state="frozen"/>
      <selection pane="bottomLeft" activeCell="C79" sqref="C79"/>
    </sheetView>
  </sheetViews>
  <sheetFormatPr defaultRowHeight="12" x14ac:dyDescent="0.2"/>
  <cols>
    <col min="1" max="1" width="14" style="18" customWidth="1"/>
    <col min="2" max="3" width="8.42578125" style="18" customWidth="1"/>
    <col min="4" max="4" width="8.85546875" style="18" customWidth="1"/>
    <col min="5" max="5" width="13.5703125" style="18" customWidth="1"/>
    <col min="6" max="6" width="10" style="18" customWidth="1"/>
    <col min="7" max="7" width="9.140625" style="18"/>
    <col min="8" max="9" width="6.42578125" style="18" customWidth="1"/>
    <col min="10" max="10" width="27.7109375" style="18" customWidth="1"/>
    <col min="11" max="11" width="12.28515625" style="18" customWidth="1"/>
    <col min="12" max="12" width="9.140625" style="18" customWidth="1"/>
    <col min="13" max="13" width="7.140625" style="18" customWidth="1"/>
    <col min="14" max="14" width="7.42578125" style="18" customWidth="1"/>
    <col min="15" max="15" width="11.42578125" style="18" customWidth="1"/>
    <col min="16" max="16" width="6" style="18" customWidth="1"/>
    <col min="17" max="17" width="6.5703125" style="18" customWidth="1"/>
    <col min="18" max="18" width="9.140625" style="18"/>
    <col min="19" max="19" width="12.85546875" style="11" customWidth="1"/>
    <col min="20" max="20" width="4.140625" style="11" customWidth="1"/>
    <col min="21" max="21" width="9.140625" style="11"/>
    <col min="22" max="16384" width="9.140625" style="14"/>
  </cols>
  <sheetData>
    <row r="1" spans="1:21" x14ac:dyDescent="0.2">
      <c r="B1" s="18" t="s">
        <v>22</v>
      </c>
      <c r="C1" s="18" t="s">
        <v>22</v>
      </c>
      <c r="D1" s="18" t="s">
        <v>23</v>
      </c>
      <c r="E1" s="19" t="s">
        <v>14</v>
      </c>
      <c r="F1" s="19" t="s">
        <v>144</v>
      </c>
      <c r="G1" s="18" t="s">
        <v>15</v>
      </c>
      <c r="I1" s="18" t="s">
        <v>258</v>
      </c>
      <c r="J1" s="18" t="s">
        <v>135</v>
      </c>
      <c r="K1" s="18" t="s">
        <v>136</v>
      </c>
      <c r="L1" s="18" t="s">
        <v>137</v>
      </c>
      <c r="M1" s="18" t="s">
        <v>138</v>
      </c>
      <c r="N1" s="18" t="s">
        <v>134</v>
      </c>
      <c r="O1" s="18" t="s">
        <v>143</v>
      </c>
      <c r="P1" s="18" t="s">
        <v>124</v>
      </c>
      <c r="Q1" s="18" t="s">
        <v>126</v>
      </c>
      <c r="S1" s="11" t="s">
        <v>135</v>
      </c>
      <c r="U1" s="11" t="s">
        <v>156</v>
      </c>
    </row>
    <row r="2" spans="1:21" x14ac:dyDescent="0.2">
      <c r="A2" s="18" t="s">
        <v>18</v>
      </c>
      <c r="B2" s="19" t="s">
        <v>24</v>
      </c>
      <c r="D2" s="18" t="s">
        <v>52</v>
      </c>
      <c r="E2" s="21">
        <v>30169</v>
      </c>
      <c r="F2" s="21">
        <v>30171</v>
      </c>
      <c r="G2" s="18">
        <v>1.1599999999999999</v>
      </c>
      <c r="H2" s="18">
        <f>(3+(10/12))/3.281</f>
        <v>1.1683429848623388</v>
      </c>
      <c r="J2" s="25" t="s">
        <v>139</v>
      </c>
      <c r="K2" s="18" t="s">
        <v>159</v>
      </c>
      <c r="L2" s="18" t="s">
        <v>160</v>
      </c>
      <c r="M2" s="18" t="s">
        <v>142</v>
      </c>
      <c r="N2" s="18">
        <v>1</v>
      </c>
      <c r="O2" s="18">
        <v>2</v>
      </c>
      <c r="R2" s="18" t="s">
        <v>127</v>
      </c>
      <c r="S2" s="11" t="s">
        <v>161</v>
      </c>
      <c r="T2" s="11" t="s">
        <v>155</v>
      </c>
    </row>
    <row r="3" spans="1:21" x14ac:dyDescent="0.2">
      <c r="A3" s="18" t="s">
        <v>18</v>
      </c>
      <c r="B3" s="19" t="s">
        <v>24</v>
      </c>
      <c r="D3" s="18" t="s">
        <v>25</v>
      </c>
      <c r="E3" s="21">
        <v>30169</v>
      </c>
      <c r="F3" s="21">
        <v>30171</v>
      </c>
      <c r="G3" s="18">
        <v>1.52</v>
      </c>
      <c r="H3" s="18">
        <f>5/3.281</f>
        <v>1.5239256324291375</v>
      </c>
      <c r="J3" s="25" t="s">
        <v>139</v>
      </c>
      <c r="K3" s="18" t="s">
        <v>159</v>
      </c>
      <c r="L3" s="18" t="s">
        <v>160</v>
      </c>
      <c r="M3" s="18" t="s">
        <v>142</v>
      </c>
      <c r="N3" s="18">
        <v>1</v>
      </c>
      <c r="O3" s="18">
        <v>2</v>
      </c>
      <c r="R3" s="18" t="s">
        <v>127</v>
      </c>
      <c r="S3" s="11" t="s">
        <v>161</v>
      </c>
      <c r="T3" s="11" t="s">
        <v>155</v>
      </c>
    </row>
    <row r="4" spans="1:21" x14ac:dyDescent="0.2">
      <c r="A4" s="18" t="s">
        <v>18</v>
      </c>
      <c r="B4" s="19" t="s">
        <v>24</v>
      </c>
      <c r="C4" s="19">
        <v>80</v>
      </c>
      <c r="D4" s="19" t="s">
        <v>25</v>
      </c>
      <c r="E4" s="20">
        <v>30176</v>
      </c>
      <c r="F4" s="20">
        <v>30177</v>
      </c>
      <c r="G4" s="18">
        <v>1.72</v>
      </c>
      <c r="H4" s="18" t="s">
        <v>9</v>
      </c>
      <c r="J4" s="18" t="s">
        <v>162</v>
      </c>
      <c r="K4" s="18" t="s">
        <v>163</v>
      </c>
      <c r="L4" s="18" t="s">
        <v>141</v>
      </c>
      <c r="M4" s="18" t="s">
        <v>142</v>
      </c>
      <c r="N4" s="18">
        <v>1</v>
      </c>
      <c r="O4" s="18">
        <v>1</v>
      </c>
      <c r="P4" s="19" t="s">
        <v>303</v>
      </c>
      <c r="Q4" s="19"/>
      <c r="R4" s="19" t="s">
        <v>127</v>
      </c>
      <c r="S4" s="11" t="s">
        <v>195</v>
      </c>
      <c r="T4" s="11" t="s">
        <v>155</v>
      </c>
      <c r="U4" s="14" t="s">
        <v>157</v>
      </c>
    </row>
    <row r="5" spans="1:21" x14ac:dyDescent="0.2">
      <c r="A5" s="18" t="s">
        <v>18</v>
      </c>
      <c r="B5" s="18" t="s">
        <v>24</v>
      </c>
      <c r="D5" s="22" t="s">
        <v>132</v>
      </c>
      <c r="E5" s="21">
        <v>30401</v>
      </c>
      <c r="F5" s="21">
        <v>30402</v>
      </c>
      <c r="G5" s="19" t="s">
        <v>147</v>
      </c>
      <c r="H5" s="19"/>
      <c r="I5" s="19"/>
      <c r="J5" s="25" t="s">
        <v>139</v>
      </c>
      <c r="K5" s="19" t="s">
        <v>140</v>
      </c>
      <c r="L5" s="19" t="s">
        <v>141</v>
      </c>
      <c r="M5" s="19" t="s">
        <v>142</v>
      </c>
      <c r="N5" s="18">
        <v>1</v>
      </c>
      <c r="O5" s="19">
        <v>2</v>
      </c>
      <c r="Q5" s="19" t="s">
        <v>303</v>
      </c>
      <c r="R5" s="19" t="s">
        <v>128</v>
      </c>
      <c r="S5" s="12" t="s">
        <v>146</v>
      </c>
      <c r="T5" s="11" t="s">
        <v>155</v>
      </c>
      <c r="U5" s="11" t="s">
        <v>158</v>
      </c>
    </row>
    <row r="6" spans="1:21" x14ac:dyDescent="0.2">
      <c r="A6" s="18" t="s">
        <v>18</v>
      </c>
      <c r="B6" s="18" t="s">
        <v>24</v>
      </c>
      <c r="D6" s="22" t="s">
        <v>149</v>
      </c>
      <c r="E6" s="21">
        <v>30401</v>
      </c>
      <c r="F6" s="21">
        <v>30402</v>
      </c>
      <c r="G6" s="19" t="s">
        <v>150</v>
      </c>
      <c r="H6" s="19"/>
      <c r="I6" s="19"/>
      <c r="J6" s="25" t="s">
        <v>139</v>
      </c>
      <c r="K6" s="19" t="s">
        <v>140</v>
      </c>
      <c r="L6" s="19" t="s">
        <v>141</v>
      </c>
      <c r="M6" s="19" t="s">
        <v>142</v>
      </c>
      <c r="N6" s="18">
        <v>1</v>
      </c>
      <c r="O6" s="19">
        <v>2</v>
      </c>
      <c r="P6" s="19"/>
      <c r="Q6" s="19"/>
      <c r="R6" s="19" t="s">
        <v>128</v>
      </c>
      <c r="S6" s="12" t="s">
        <v>146</v>
      </c>
      <c r="T6" s="11" t="s">
        <v>155</v>
      </c>
    </row>
    <row r="7" spans="1:21" x14ac:dyDescent="0.2">
      <c r="A7" s="18" t="s">
        <v>18</v>
      </c>
      <c r="B7" s="18" t="s">
        <v>24</v>
      </c>
      <c r="D7" s="19" t="s">
        <v>52</v>
      </c>
      <c r="E7" s="21">
        <v>30401</v>
      </c>
      <c r="F7" s="21">
        <v>30402</v>
      </c>
      <c r="G7" s="19" t="s">
        <v>151</v>
      </c>
      <c r="H7" s="19"/>
      <c r="I7" s="19"/>
      <c r="J7" s="25" t="s">
        <v>139</v>
      </c>
      <c r="K7" s="19" t="s">
        <v>140</v>
      </c>
      <c r="L7" s="19" t="s">
        <v>141</v>
      </c>
      <c r="M7" s="19" t="s">
        <v>142</v>
      </c>
      <c r="N7" s="18">
        <v>1</v>
      </c>
      <c r="O7" s="19">
        <v>1</v>
      </c>
      <c r="P7" s="19"/>
      <c r="Q7" s="19"/>
      <c r="R7" s="19" t="s">
        <v>128</v>
      </c>
      <c r="S7" s="12" t="s">
        <v>146</v>
      </c>
      <c r="T7" s="11" t="s">
        <v>155</v>
      </c>
    </row>
    <row r="8" spans="1:21" x14ac:dyDescent="0.2">
      <c r="A8" s="18" t="s">
        <v>18</v>
      </c>
      <c r="B8" s="18" t="s">
        <v>24</v>
      </c>
      <c r="D8" s="19" t="s">
        <v>129</v>
      </c>
      <c r="E8" s="21">
        <v>30401</v>
      </c>
      <c r="F8" s="21">
        <v>30402</v>
      </c>
      <c r="G8" s="19" t="s">
        <v>152</v>
      </c>
      <c r="H8" s="19"/>
      <c r="I8" s="19"/>
      <c r="J8" s="25" t="s">
        <v>139</v>
      </c>
      <c r="K8" s="19" t="s">
        <v>140</v>
      </c>
      <c r="L8" s="19" t="s">
        <v>141</v>
      </c>
      <c r="M8" s="19" t="s">
        <v>142</v>
      </c>
      <c r="N8" s="18">
        <v>1</v>
      </c>
      <c r="O8" s="19">
        <v>1</v>
      </c>
      <c r="P8" s="19"/>
      <c r="Q8" s="19"/>
      <c r="R8" s="19" t="s">
        <v>128</v>
      </c>
      <c r="S8" s="12" t="s">
        <v>146</v>
      </c>
      <c r="T8" s="11" t="s">
        <v>155</v>
      </c>
    </row>
    <row r="9" spans="1:21" x14ac:dyDescent="0.2">
      <c r="A9" s="18" t="s">
        <v>18</v>
      </c>
      <c r="B9" s="18" t="s">
        <v>24</v>
      </c>
      <c r="D9" s="19" t="s">
        <v>130</v>
      </c>
      <c r="E9" s="21">
        <v>30401</v>
      </c>
      <c r="F9" s="21">
        <v>30402</v>
      </c>
      <c r="G9" s="19" t="s">
        <v>153</v>
      </c>
      <c r="H9" s="19"/>
      <c r="I9" s="19"/>
      <c r="J9" s="25" t="s">
        <v>139</v>
      </c>
      <c r="K9" s="19" t="s">
        <v>140</v>
      </c>
      <c r="L9" s="19" t="s">
        <v>141</v>
      </c>
      <c r="M9" s="19" t="s">
        <v>142</v>
      </c>
      <c r="N9" s="18">
        <v>1</v>
      </c>
      <c r="O9" s="19">
        <v>1</v>
      </c>
      <c r="P9" s="19"/>
      <c r="Q9" s="19"/>
      <c r="R9" s="19" t="s">
        <v>128</v>
      </c>
      <c r="S9" s="12" t="s">
        <v>146</v>
      </c>
      <c r="T9" s="11" t="s">
        <v>155</v>
      </c>
    </row>
    <row r="10" spans="1:21" x14ac:dyDescent="0.2">
      <c r="A10" s="18" t="s">
        <v>18</v>
      </c>
      <c r="B10" s="18" t="s">
        <v>24</v>
      </c>
      <c r="D10" s="19" t="s">
        <v>25</v>
      </c>
      <c r="E10" s="21">
        <v>30401</v>
      </c>
      <c r="F10" s="21">
        <v>30402</v>
      </c>
      <c r="G10" s="19" t="s">
        <v>154</v>
      </c>
      <c r="H10" s="19"/>
      <c r="I10" s="19"/>
      <c r="J10" s="25" t="s">
        <v>139</v>
      </c>
      <c r="K10" s="19" t="s">
        <v>140</v>
      </c>
      <c r="L10" s="19" t="s">
        <v>141</v>
      </c>
      <c r="M10" s="19" t="s">
        <v>142</v>
      </c>
      <c r="N10" s="18">
        <v>1</v>
      </c>
      <c r="O10" s="19">
        <v>1</v>
      </c>
      <c r="P10" s="19"/>
      <c r="Q10" s="19"/>
      <c r="R10" s="19" t="s">
        <v>128</v>
      </c>
      <c r="S10" s="12" t="s">
        <v>146</v>
      </c>
      <c r="T10" s="11" t="s">
        <v>155</v>
      </c>
    </row>
    <row r="11" spans="1:21" x14ac:dyDescent="0.2">
      <c r="A11" s="18" t="s">
        <v>18</v>
      </c>
      <c r="B11" s="19" t="s">
        <v>24</v>
      </c>
      <c r="C11" s="19"/>
      <c r="D11" s="19" t="s">
        <v>25</v>
      </c>
      <c r="E11" s="20">
        <v>30575</v>
      </c>
      <c r="F11" s="20">
        <v>30577</v>
      </c>
      <c r="G11" s="18">
        <v>1.85</v>
      </c>
      <c r="H11" s="18">
        <f>(6+(1/12))/3.281</f>
        <v>1.8541095194554504</v>
      </c>
      <c r="J11" s="25" t="s">
        <v>139</v>
      </c>
      <c r="K11" s="18" t="s">
        <v>165</v>
      </c>
      <c r="L11" s="18" t="s">
        <v>166</v>
      </c>
      <c r="M11" s="18" t="s">
        <v>142</v>
      </c>
      <c r="N11" s="18">
        <v>1</v>
      </c>
      <c r="O11" s="18">
        <v>1</v>
      </c>
      <c r="P11" s="19" t="s">
        <v>303</v>
      </c>
      <c r="Q11" s="19"/>
      <c r="R11" s="19" t="s">
        <v>127</v>
      </c>
      <c r="S11" s="11" t="s">
        <v>164</v>
      </c>
      <c r="T11" s="11" t="s">
        <v>155</v>
      </c>
    </row>
    <row r="12" spans="1:21" x14ac:dyDescent="0.2">
      <c r="A12" s="18" t="s">
        <v>18</v>
      </c>
      <c r="B12" s="19" t="s">
        <v>24</v>
      </c>
      <c r="C12" s="19"/>
      <c r="D12" s="19" t="s">
        <v>52</v>
      </c>
      <c r="E12" s="20">
        <v>30575</v>
      </c>
      <c r="F12" s="20">
        <v>30577</v>
      </c>
      <c r="G12" s="18">
        <v>1.1100000000000001</v>
      </c>
      <c r="H12" s="18">
        <f>(3+(8/12))/3.281</f>
        <v>1.1175454637813673</v>
      </c>
      <c r="J12" s="25" t="s">
        <v>139</v>
      </c>
      <c r="K12" s="18" t="s">
        <v>165</v>
      </c>
      <c r="L12" s="18" t="s">
        <v>166</v>
      </c>
      <c r="M12" s="18" t="s">
        <v>142</v>
      </c>
      <c r="N12" s="18">
        <v>1</v>
      </c>
      <c r="O12" s="18">
        <v>2</v>
      </c>
      <c r="P12" s="19" t="s">
        <v>9</v>
      </c>
      <c r="Q12" s="19"/>
      <c r="R12" s="19" t="s">
        <v>127</v>
      </c>
      <c r="S12" s="11" t="s">
        <v>164</v>
      </c>
      <c r="T12" s="11" t="s">
        <v>155</v>
      </c>
    </row>
    <row r="13" spans="1:21" x14ac:dyDescent="0.2">
      <c r="A13" s="18" t="s">
        <v>18</v>
      </c>
      <c r="B13" s="19" t="s">
        <v>24</v>
      </c>
      <c r="C13" s="19"/>
      <c r="D13" s="19" t="s">
        <v>187</v>
      </c>
      <c r="E13" s="20">
        <v>30582</v>
      </c>
      <c r="F13" s="20">
        <v>30589</v>
      </c>
      <c r="G13" s="19" t="s">
        <v>290</v>
      </c>
      <c r="J13" s="25" t="s">
        <v>200</v>
      </c>
      <c r="K13" s="18" t="s">
        <v>287</v>
      </c>
      <c r="L13" s="23" t="s">
        <v>288</v>
      </c>
      <c r="M13" s="23" t="s">
        <v>288</v>
      </c>
      <c r="N13" s="18">
        <v>1</v>
      </c>
      <c r="O13" s="18">
        <v>4</v>
      </c>
      <c r="P13" s="19"/>
      <c r="Q13" s="19"/>
      <c r="R13" s="19" t="s">
        <v>127</v>
      </c>
      <c r="S13" s="11" t="s">
        <v>289</v>
      </c>
      <c r="T13" s="11" t="s">
        <v>155</v>
      </c>
    </row>
    <row r="14" spans="1:21" x14ac:dyDescent="0.2">
      <c r="A14" s="18" t="s">
        <v>18</v>
      </c>
      <c r="B14" s="19" t="s">
        <v>24</v>
      </c>
      <c r="C14" s="19"/>
      <c r="D14" s="19" t="s">
        <v>25</v>
      </c>
      <c r="E14" s="20">
        <v>30582</v>
      </c>
      <c r="F14" s="20">
        <v>30589</v>
      </c>
      <c r="G14" s="18">
        <v>1.65</v>
      </c>
      <c r="J14" s="25" t="s">
        <v>200</v>
      </c>
      <c r="K14" s="18" t="s">
        <v>287</v>
      </c>
      <c r="L14" s="23" t="s">
        <v>288</v>
      </c>
      <c r="M14" s="23" t="s">
        <v>288</v>
      </c>
      <c r="N14" s="18">
        <v>1</v>
      </c>
      <c r="O14" s="18">
        <v>1</v>
      </c>
      <c r="P14" s="19"/>
      <c r="Q14" s="19"/>
      <c r="R14" s="19" t="s">
        <v>127</v>
      </c>
      <c r="S14" s="11" t="s">
        <v>289</v>
      </c>
      <c r="T14" s="11" t="s">
        <v>155</v>
      </c>
    </row>
    <row r="15" spans="1:21" x14ac:dyDescent="0.2">
      <c r="A15" s="18" t="s">
        <v>18</v>
      </c>
      <c r="B15" s="19" t="s">
        <v>24</v>
      </c>
      <c r="C15" s="19"/>
      <c r="D15" s="19" t="s">
        <v>52</v>
      </c>
      <c r="E15" s="20">
        <v>30582</v>
      </c>
      <c r="F15" s="20">
        <v>30589</v>
      </c>
      <c r="G15" s="18">
        <v>1.0900000000000001</v>
      </c>
      <c r="J15" s="25" t="s">
        <v>200</v>
      </c>
      <c r="K15" s="18" t="s">
        <v>287</v>
      </c>
      <c r="L15" s="23" t="s">
        <v>288</v>
      </c>
      <c r="M15" s="23" t="s">
        <v>288</v>
      </c>
      <c r="N15" s="18">
        <v>1</v>
      </c>
      <c r="O15" s="18">
        <v>3</v>
      </c>
      <c r="P15" s="19"/>
      <c r="Q15" s="19"/>
      <c r="R15" s="19" t="s">
        <v>127</v>
      </c>
      <c r="S15" s="11" t="s">
        <v>289</v>
      </c>
      <c r="T15" s="11" t="s">
        <v>155</v>
      </c>
    </row>
    <row r="16" spans="1:21" x14ac:dyDescent="0.2">
      <c r="A16" s="18" t="s">
        <v>18</v>
      </c>
      <c r="B16" s="19" t="s">
        <v>24</v>
      </c>
      <c r="C16" s="19"/>
      <c r="D16" s="19" t="s">
        <v>129</v>
      </c>
      <c r="E16" s="20">
        <v>30582</v>
      </c>
      <c r="F16" s="20">
        <v>30589</v>
      </c>
      <c r="G16" s="19" t="s">
        <v>291</v>
      </c>
      <c r="J16" s="25" t="s">
        <v>200</v>
      </c>
      <c r="K16" s="18" t="s">
        <v>287</v>
      </c>
      <c r="L16" s="23" t="s">
        <v>288</v>
      </c>
      <c r="M16" s="23" t="s">
        <v>288</v>
      </c>
      <c r="N16" s="18">
        <v>3</v>
      </c>
      <c r="O16" s="18">
        <v>4</v>
      </c>
      <c r="P16" s="19"/>
      <c r="Q16" s="19"/>
      <c r="R16" s="19" t="s">
        <v>127</v>
      </c>
      <c r="S16" s="11" t="s">
        <v>289</v>
      </c>
      <c r="T16" s="11" t="s">
        <v>155</v>
      </c>
    </row>
    <row r="17" spans="1:21" x14ac:dyDescent="0.2">
      <c r="A17" s="18" t="s">
        <v>18</v>
      </c>
      <c r="B17" s="19" t="s">
        <v>24</v>
      </c>
      <c r="C17" s="19"/>
      <c r="D17" s="19" t="s">
        <v>130</v>
      </c>
      <c r="E17" s="20">
        <v>30582</v>
      </c>
      <c r="F17" s="20">
        <v>30589</v>
      </c>
      <c r="G17" s="18">
        <v>6.63</v>
      </c>
      <c r="J17" s="25" t="s">
        <v>200</v>
      </c>
      <c r="K17" s="18" t="s">
        <v>287</v>
      </c>
      <c r="L17" s="23" t="s">
        <v>288</v>
      </c>
      <c r="M17" s="23" t="s">
        <v>288</v>
      </c>
      <c r="N17" s="18">
        <v>2</v>
      </c>
      <c r="O17" s="18">
        <v>3</v>
      </c>
      <c r="P17" s="19"/>
      <c r="Q17" s="19"/>
      <c r="R17" s="19" t="s">
        <v>127</v>
      </c>
      <c r="S17" s="11" t="s">
        <v>289</v>
      </c>
      <c r="T17" s="11" t="s">
        <v>155</v>
      </c>
    </row>
    <row r="18" spans="1:21" x14ac:dyDescent="0.2">
      <c r="A18" s="18" t="s">
        <v>18</v>
      </c>
      <c r="B18" s="19" t="s">
        <v>24</v>
      </c>
      <c r="C18" s="19">
        <v>82</v>
      </c>
      <c r="D18" s="19" t="s">
        <v>52</v>
      </c>
      <c r="E18" s="21">
        <v>30765</v>
      </c>
      <c r="F18" s="21">
        <v>30766</v>
      </c>
      <c r="G18" s="18">
        <v>1.1599999999999999</v>
      </c>
      <c r="H18" s="18">
        <f>(3+(9.75/12))/3.281</f>
        <v>1.1619932947272174</v>
      </c>
      <c r="J18" s="25" t="s">
        <v>139</v>
      </c>
      <c r="K18" s="18" t="s">
        <v>189</v>
      </c>
      <c r="L18" s="18" t="s">
        <v>190</v>
      </c>
      <c r="M18" s="18" t="s">
        <v>142</v>
      </c>
      <c r="N18" s="18">
        <v>1</v>
      </c>
      <c r="O18" s="18">
        <v>2</v>
      </c>
      <c r="P18" s="19" t="s">
        <v>303</v>
      </c>
      <c r="Q18" s="19"/>
      <c r="R18" s="19" t="s">
        <v>128</v>
      </c>
      <c r="S18" s="11" t="s">
        <v>188</v>
      </c>
      <c r="T18" s="11" t="s">
        <v>155</v>
      </c>
      <c r="U18" s="11" t="s">
        <v>171</v>
      </c>
    </row>
    <row r="19" spans="1:21" x14ac:dyDescent="0.2">
      <c r="A19" s="18" t="s">
        <v>18</v>
      </c>
      <c r="B19" s="19" t="s">
        <v>24</v>
      </c>
      <c r="C19" s="19">
        <v>82</v>
      </c>
      <c r="D19" s="19" t="s">
        <v>25</v>
      </c>
      <c r="E19" s="21">
        <v>30765</v>
      </c>
      <c r="F19" s="21">
        <v>30766</v>
      </c>
      <c r="G19" s="18">
        <v>1.67</v>
      </c>
      <c r="H19" s="18">
        <f>5.5/3.281</f>
        <v>1.6763181956720512</v>
      </c>
      <c r="J19" s="25" t="s">
        <v>139</v>
      </c>
      <c r="K19" s="18" t="s">
        <v>189</v>
      </c>
      <c r="L19" s="18" t="s">
        <v>190</v>
      </c>
      <c r="M19" s="18" t="s">
        <v>142</v>
      </c>
      <c r="N19" s="18">
        <v>1</v>
      </c>
      <c r="O19" s="18">
        <v>1</v>
      </c>
      <c r="P19" s="19" t="s">
        <v>9</v>
      </c>
      <c r="Q19" s="19"/>
      <c r="R19" s="19" t="s">
        <v>128</v>
      </c>
      <c r="S19" s="11" t="s">
        <v>188</v>
      </c>
      <c r="T19" s="11" t="s">
        <v>155</v>
      </c>
      <c r="U19" s="11" t="s">
        <v>9</v>
      </c>
    </row>
    <row r="20" spans="1:21" x14ac:dyDescent="0.2">
      <c r="A20" s="18" t="s">
        <v>18</v>
      </c>
      <c r="B20" s="19" t="s">
        <v>24</v>
      </c>
      <c r="C20" s="19">
        <v>82</v>
      </c>
      <c r="D20" s="19" t="s">
        <v>130</v>
      </c>
      <c r="E20" s="21">
        <v>30765</v>
      </c>
      <c r="F20" s="21">
        <v>30766</v>
      </c>
      <c r="G20" s="18">
        <v>5.61</v>
      </c>
      <c r="H20" s="18">
        <f>(18+(5/12))/3.281</f>
        <v>5.6131260794473228</v>
      </c>
      <c r="J20" s="25" t="s">
        <v>139</v>
      </c>
      <c r="K20" s="18" t="s">
        <v>189</v>
      </c>
      <c r="L20" s="18" t="s">
        <v>190</v>
      </c>
      <c r="M20" s="18" t="s">
        <v>142</v>
      </c>
      <c r="N20" s="18">
        <v>1</v>
      </c>
      <c r="O20" s="18">
        <v>1</v>
      </c>
      <c r="P20" s="19" t="s">
        <v>9</v>
      </c>
      <c r="Q20" s="19"/>
      <c r="R20" s="19" t="s">
        <v>128</v>
      </c>
      <c r="S20" s="11" t="s">
        <v>188</v>
      </c>
      <c r="T20" s="11" t="s">
        <v>155</v>
      </c>
      <c r="U20" s="11" t="s">
        <v>9</v>
      </c>
    </row>
    <row r="21" spans="1:21" x14ac:dyDescent="0.2">
      <c r="A21" s="18" t="s">
        <v>18</v>
      </c>
      <c r="B21" s="19" t="s">
        <v>24</v>
      </c>
      <c r="C21" s="19">
        <v>82</v>
      </c>
      <c r="D21" s="19" t="s">
        <v>199</v>
      </c>
      <c r="E21" s="21">
        <v>30806</v>
      </c>
      <c r="F21" s="21">
        <v>30806</v>
      </c>
      <c r="G21" s="18">
        <v>1012</v>
      </c>
      <c r="J21" s="25" t="s">
        <v>251</v>
      </c>
      <c r="K21" s="18" t="s">
        <v>266</v>
      </c>
      <c r="L21" s="18" t="s">
        <v>184</v>
      </c>
      <c r="M21" s="18" t="s">
        <v>142</v>
      </c>
      <c r="N21" s="18">
        <v>1</v>
      </c>
      <c r="O21" s="18">
        <v>1</v>
      </c>
      <c r="P21" s="19"/>
      <c r="Q21" s="19"/>
      <c r="R21" s="19" t="s">
        <v>127</v>
      </c>
      <c r="S21" s="11" t="s">
        <v>267</v>
      </c>
      <c r="T21" s="11" t="s">
        <v>155</v>
      </c>
    </row>
    <row r="22" spans="1:21" x14ac:dyDescent="0.2">
      <c r="A22" s="18" t="s">
        <v>18</v>
      </c>
      <c r="B22" s="19" t="s">
        <v>24</v>
      </c>
      <c r="C22" s="19">
        <v>82</v>
      </c>
      <c r="D22" s="19" t="s">
        <v>25</v>
      </c>
      <c r="E22" s="20">
        <v>30828</v>
      </c>
      <c r="F22" s="20">
        <v>30828</v>
      </c>
      <c r="G22" s="19" t="s">
        <v>29</v>
      </c>
      <c r="J22" s="19" t="s">
        <v>191</v>
      </c>
      <c r="K22" s="19" t="s">
        <v>192</v>
      </c>
      <c r="L22" s="19" t="s">
        <v>193</v>
      </c>
      <c r="M22" s="19" t="s">
        <v>142</v>
      </c>
      <c r="N22" s="18">
        <v>1</v>
      </c>
      <c r="O22" s="19"/>
      <c r="P22" s="19" t="s">
        <v>303</v>
      </c>
      <c r="Q22" s="19"/>
      <c r="R22" s="19" t="s">
        <v>127</v>
      </c>
      <c r="S22" s="11" t="s">
        <v>194</v>
      </c>
      <c r="T22" s="11" t="s">
        <v>155</v>
      </c>
      <c r="U22" s="14" t="s">
        <v>170</v>
      </c>
    </row>
    <row r="23" spans="1:21" x14ac:dyDescent="0.2">
      <c r="A23" s="18" t="s">
        <v>18</v>
      </c>
      <c r="B23" s="19" t="s">
        <v>24</v>
      </c>
      <c r="C23" s="19">
        <v>82</v>
      </c>
      <c r="D23" s="19" t="s">
        <v>145</v>
      </c>
      <c r="E23" s="20">
        <v>30870</v>
      </c>
      <c r="F23" s="20">
        <v>30871</v>
      </c>
      <c r="G23" s="19">
        <v>4587</v>
      </c>
      <c r="H23" s="19"/>
      <c r="I23" s="19"/>
      <c r="J23" s="25" t="s">
        <v>172</v>
      </c>
      <c r="K23" s="19" t="s">
        <v>173</v>
      </c>
      <c r="L23" s="19" t="s">
        <v>174</v>
      </c>
      <c r="M23" s="19" t="s">
        <v>142</v>
      </c>
      <c r="N23" s="18">
        <v>1</v>
      </c>
      <c r="O23" s="19">
        <v>1</v>
      </c>
      <c r="P23" s="19"/>
      <c r="Q23" s="19"/>
      <c r="R23" s="19" t="s">
        <v>127</v>
      </c>
      <c r="S23" s="11" t="s">
        <v>178</v>
      </c>
      <c r="T23" s="11" t="s">
        <v>155</v>
      </c>
      <c r="U23" s="11" t="s">
        <v>175</v>
      </c>
    </row>
    <row r="24" spans="1:21" x14ac:dyDescent="0.2">
      <c r="A24" s="18" t="s">
        <v>18</v>
      </c>
      <c r="B24" s="19" t="s">
        <v>24</v>
      </c>
      <c r="C24" s="19"/>
      <c r="D24" s="19" t="s">
        <v>179</v>
      </c>
      <c r="E24" s="20">
        <v>30911</v>
      </c>
      <c r="F24" s="20">
        <v>30913</v>
      </c>
      <c r="G24" s="19">
        <v>16.690000000000001</v>
      </c>
      <c r="H24" s="19"/>
      <c r="I24" s="19"/>
      <c r="J24" s="25" t="s">
        <v>139</v>
      </c>
      <c r="K24" s="19" t="s">
        <v>176</v>
      </c>
      <c r="L24" s="19" t="s">
        <v>177</v>
      </c>
      <c r="M24" s="19" t="s">
        <v>142</v>
      </c>
      <c r="N24" s="18">
        <v>1</v>
      </c>
      <c r="O24" s="19">
        <v>3</v>
      </c>
      <c r="P24" s="19"/>
      <c r="Q24" s="19"/>
      <c r="R24" s="19" t="s">
        <v>127</v>
      </c>
      <c r="S24" s="11" t="s">
        <v>178</v>
      </c>
      <c r="T24" s="11" t="s">
        <v>155</v>
      </c>
    </row>
    <row r="25" spans="1:21" x14ac:dyDescent="0.2">
      <c r="A25" s="18" t="s">
        <v>18</v>
      </c>
      <c r="B25" s="19" t="s">
        <v>24</v>
      </c>
      <c r="C25" s="19"/>
      <c r="D25" s="19" t="s">
        <v>187</v>
      </c>
      <c r="E25" s="20">
        <v>30911</v>
      </c>
      <c r="F25" s="20">
        <v>30913</v>
      </c>
      <c r="G25" s="19">
        <v>20.81</v>
      </c>
      <c r="H25" s="19"/>
      <c r="I25" s="19"/>
      <c r="J25" s="25" t="s">
        <v>139</v>
      </c>
      <c r="K25" s="19" t="s">
        <v>176</v>
      </c>
      <c r="L25" s="19" t="s">
        <v>177</v>
      </c>
      <c r="M25" s="19" t="s">
        <v>142</v>
      </c>
      <c r="N25" s="18">
        <v>1</v>
      </c>
      <c r="O25" s="19">
        <v>2</v>
      </c>
      <c r="P25" s="19"/>
      <c r="Q25" s="19"/>
      <c r="R25" s="19" t="s">
        <v>127</v>
      </c>
      <c r="S25" s="11" t="s">
        <v>178</v>
      </c>
      <c r="T25" s="11" t="s">
        <v>155</v>
      </c>
    </row>
    <row r="26" spans="1:21" x14ac:dyDescent="0.2">
      <c r="A26" s="18" t="s">
        <v>18</v>
      </c>
      <c r="B26" s="19" t="s">
        <v>24</v>
      </c>
      <c r="C26" s="19"/>
      <c r="D26" s="19" t="s">
        <v>25</v>
      </c>
      <c r="E26" s="20">
        <v>30911</v>
      </c>
      <c r="F26" s="20">
        <v>30913</v>
      </c>
      <c r="G26" s="19">
        <v>1.82</v>
      </c>
      <c r="H26" s="19">
        <f>6/3.281</f>
        <v>1.8287107589149649</v>
      </c>
      <c r="I26" s="19"/>
      <c r="J26" s="25" t="s">
        <v>139</v>
      </c>
      <c r="K26" s="19" t="s">
        <v>176</v>
      </c>
      <c r="L26" s="19" t="s">
        <v>177</v>
      </c>
      <c r="M26" s="19" t="s">
        <v>142</v>
      </c>
      <c r="N26" s="18">
        <v>1</v>
      </c>
      <c r="O26" s="19">
        <v>1</v>
      </c>
      <c r="P26" s="19"/>
      <c r="Q26" s="19"/>
      <c r="R26" s="19" t="s">
        <v>127</v>
      </c>
      <c r="S26" s="11" t="s">
        <v>178</v>
      </c>
      <c r="T26" s="11" t="s">
        <v>155</v>
      </c>
    </row>
    <row r="27" spans="1:21" x14ac:dyDescent="0.2">
      <c r="A27" s="18" t="s">
        <v>18</v>
      </c>
      <c r="B27" s="19" t="s">
        <v>24</v>
      </c>
      <c r="C27" s="19"/>
      <c r="D27" s="19" t="s">
        <v>129</v>
      </c>
      <c r="E27" s="20">
        <v>30911</v>
      </c>
      <c r="F27" s="20">
        <v>30913</v>
      </c>
      <c r="G27" s="19">
        <v>2.89</v>
      </c>
      <c r="H27" s="19">
        <f>9.5/3.281</f>
        <v>2.895458701615361</v>
      </c>
      <c r="I27" s="19"/>
      <c r="J27" s="25" t="s">
        <v>139</v>
      </c>
      <c r="K27" s="19" t="s">
        <v>176</v>
      </c>
      <c r="L27" s="19" t="s">
        <v>177</v>
      </c>
      <c r="M27" s="19" t="s">
        <v>142</v>
      </c>
      <c r="N27" s="18">
        <v>1</v>
      </c>
      <c r="O27" s="19">
        <v>3</v>
      </c>
      <c r="P27" s="19"/>
      <c r="Q27" s="19"/>
      <c r="R27" s="19" t="s">
        <v>127</v>
      </c>
      <c r="S27" s="11" t="s">
        <v>178</v>
      </c>
      <c r="T27" s="11" t="s">
        <v>155</v>
      </c>
    </row>
    <row r="28" spans="1:21" x14ac:dyDescent="0.2">
      <c r="A28" s="18" t="s">
        <v>18</v>
      </c>
      <c r="B28" s="19" t="s">
        <v>24</v>
      </c>
      <c r="C28" s="19">
        <v>83</v>
      </c>
      <c r="D28" s="19" t="s">
        <v>25</v>
      </c>
      <c r="E28" s="21">
        <v>31052</v>
      </c>
      <c r="F28" s="21">
        <v>31052</v>
      </c>
      <c r="G28" s="18">
        <v>1.95</v>
      </c>
      <c r="H28" s="18">
        <f>(6+(5/12))/3.281</f>
        <v>1.9557045616173931</v>
      </c>
      <c r="J28" s="18" t="s">
        <v>210</v>
      </c>
      <c r="K28" s="18" t="s">
        <v>211</v>
      </c>
      <c r="L28" s="18" t="s">
        <v>168</v>
      </c>
      <c r="M28" s="18" t="s">
        <v>142</v>
      </c>
      <c r="N28" s="18">
        <v>1</v>
      </c>
      <c r="O28" s="18">
        <v>1</v>
      </c>
      <c r="P28" s="19" t="s">
        <v>303</v>
      </c>
      <c r="Q28" s="19"/>
      <c r="R28" s="19" t="s">
        <v>128</v>
      </c>
      <c r="S28" s="11" t="s">
        <v>212</v>
      </c>
      <c r="T28" s="11" t="s">
        <v>155</v>
      </c>
      <c r="U28" s="11" t="s">
        <v>186</v>
      </c>
    </row>
    <row r="29" spans="1:21" x14ac:dyDescent="0.2">
      <c r="A29" s="18" t="s">
        <v>18</v>
      </c>
      <c r="B29" s="18" t="s">
        <v>24</v>
      </c>
      <c r="D29" s="18" t="s">
        <v>130</v>
      </c>
      <c r="E29" s="21">
        <v>31087</v>
      </c>
      <c r="F29" s="21">
        <v>31087</v>
      </c>
      <c r="G29" s="19">
        <v>6.04</v>
      </c>
      <c r="H29" s="18">
        <f>(19+(10/12))/3.281</f>
        <v>6.0449050086355776</v>
      </c>
      <c r="J29" s="19" t="s">
        <v>213</v>
      </c>
      <c r="K29" s="19" t="s">
        <v>214</v>
      </c>
      <c r="L29" s="19" t="s">
        <v>198</v>
      </c>
      <c r="M29" s="19" t="s">
        <v>142</v>
      </c>
      <c r="N29" s="18">
        <v>1</v>
      </c>
      <c r="O29" s="19">
        <v>1</v>
      </c>
      <c r="Q29" s="19" t="s">
        <v>303</v>
      </c>
      <c r="R29" s="19" t="s">
        <v>128</v>
      </c>
      <c r="S29" s="26" t="s">
        <v>215</v>
      </c>
      <c r="T29" s="11" t="s">
        <v>155</v>
      </c>
      <c r="U29" s="11" t="s">
        <v>158</v>
      </c>
    </row>
    <row r="30" spans="1:21" x14ac:dyDescent="0.2">
      <c r="A30" s="18" t="s">
        <v>18</v>
      </c>
      <c r="B30" s="18" t="s">
        <v>24</v>
      </c>
      <c r="D30" s="22" t="s">
        <v>132</v>
      </c>
      <c r="E30" s="21">
        <v>31136</v>
      </c>
      <c r="F30" s="21">
        <v>31137</v>
      </c>
      <c r="G30" s="19">
        <v>10.210000000000001</v>
      </c>
      <c r="J30" s="25" t="s">
        <v>139</v>
      </c>
      <c r="K30" s="19" t="s">
        <v>238</v>
      </c>
      <c r="L30" s="19" t="s">
        <v>198</v>
      </c>
      <c r="M30" s="19" t="s">
        <v>142</v>
      </c>
      <c r="N30" s="18">
        <v>1</v>
      </c>
      <c r="O30" s="19">
        <v>1</v>
      </c>
      <c r="Q30" s="19"/>
      <c r="R30" s="19" t="s">
        <v>128</v>
      </c>
      <c r="S30" s="12" t="s">
        <v>241</v>
      </c>
      <c r="T30" s="11" t="s">
        <v>155</v>
      </c>
    </row>
    <row r="31" spans="1:21" x14ac:dyDescent="0.2">
      <c r="A31" s="18" t="s">
        <v>18</v>
      </c>
      <c r="B31" s="18" t="s">
        <v>24</v>
      </c>
      <c r="D31" s="22" t="s">
        <v>149</v>
      </c>
      <c r="E31" s="21">
        <v>31136</v>
      </c>
      <c r="F31" s="21">
        <v>31137</v>
      </c>
      <c r="G31" s="19">
        <v>58.07</v>
      </c>
      <c r="J31" s="25" t="s">
        <v>139</v>
      </c>
      <c r="K31" s="19" t="s">
        <v>238</v>
      </c>
      <c r="L31" s="19" t="s">
        <v>198</v>
      </c>
      <c r="M31" s="19" t="s">
        <v>142</v>
      </c>
      <c r="N31" s="18">
        <v>1</v>
      </c>
      <c r="O31" s="19">
        <v>1</v>
      </c>
      <c r="Q31" s="19"/>
      <c r="R31" s="19" t="s">
        <v>128</v>
      </c>
      <c r="S31" s="12" t="s">
        <v>241</v>
      </c>
      <c r="T31" s="11" t="s">
        <v>155</v>
      </c>
    </row>
    <row r="32" spans="1:21" x14ac:dyDescent="0.2">
      <c r="A32" s="18" t="s">
        <v>18</v>
      </c>
      <c r="B32" s="18" t="s">
        <v>24</v>
      </c>
      <c r="D32" s="22" t="s">
        <v>239</v>
      </c>
      <c r="E32" s="21">
        <v>31136</v>
      </c>
      <c r="F32" s="21">
        <v>31137</v>
      </c>
      <c r="G32" s="19">
        <v>16.37</v>
      </c>
      <c r="J32" s="25" t="s">
        <v>139</v>
      </c>
      <c r="K32" s="19" t="s">
        <v>238</v>
      </c>
      <c r="L32" s="19" t="s">
        <v>198</v>
      </c>
      <c r="M32" s="19" t="s">
        <v>142</v>
      </c>
      <c r="N32" s="18">
        <v>1</v>
      </c>
      <c r="O32" s="19">
        <v>1</v>
      </c>
      <c r="Q32" s="19"/>
      <c r="R32" s="19" t="s">
        <v>128</v>
      </c>
      <c r="S32" s="12" t="s">
        <v>241</v>
      </c>
      <c r="T32" s="11" t="s">
        <v>155</v>
      </c>
    </row>
    <row r="33" spans="1:20" x14ac:dyDescent="0.2">
      <c r="A33" s="18" t="s">
        <v>18</v>
      </c>
      <c r="B33" s="18" t="s">
        <v>24</v>
      </c>
      <c r="D33" s="19" t="s">
        <v>52</v>
      </c>
      <c r="E33" s="21">
        <v>31136</v>
      </c>
      <c r="F33" s="21">
        <v>31137</v>
      </c>
      <c r="G33" s="19">
        <v>1.1399999999999999</v>
      </c>
      <c r="H33" s="18">
        <f>(3+(9.25/12))/3.281</f>
        <v>1.1492939144569745</v>
      </c>
      <c r="J33" s="25" t="s">
        <v>139</v>
      </c>
      <c r="K33" s="19" t="s">
        <v>238</v>
      </c>
      <c r="L33" s="19" t="s">
        <v>198</v>
      </c>
      <c r="M33" s="19" t="s">
        <v>142</v>
      </c>
      <c r="N33" s="18">
        <v>1</v>
      </c>
      <c r="O33" s="19">
        <v>1</v>
      </c>
      <c r="Q33" s="19"/>
      <c r="R33" s="19" t="s">
        <v>128</v>
      </c>
      <c r="S33" s="12" t="s">
        <v>241</v>
      </c>
      <c r="T33" s="11" t="s">
        <v>155</v>
      </c>
    </row>
    <row r="34" spans="1:20" x14ac:dyDescent="0.2">
      <c r="A34" s="18" t="s">
        <v>18</v>
      </c>
      <c r="B34" s="18" t="s">
        <v>24</v>
      </c>
      <c r="D34" s="19" t="s">
        <v>25</v>
      </c>
      <c r="E34" s="21">
        <v>31136</v>
      </c>
      <c r="F34" s="21">
        <v>31137</v>
      </c>
      <c r="G34" s="19">
        <v>1.67</v>
      </c>
      <c r="H34" s="18">
        <f>5.5/3.281</f>
        <v>1.6763181956720512</v>
      </c>
      <c r="J34" s="25" t="s">
        <v>139</v>
      </c>
      <c r="K34" s="19" t="s">
        <v>238</v>
      </c>
      <c r="L34" s="19" t="s">
        <v>198</v>
      </c>
      <c r="M34" s="19" t="s">
        <v>142</v>
      </c>
      <c r="N34" s="18">
        <v>1</v>
      </c>
      <c r="O34" s="19">
        <v>1</v>
      </c>
      <c r="Q34" s="19"/>
      <c r="R34" s="19" t="s">
        <v>128</v>
      </c>
      <c r="S34" s="12" t="s">
        <v>241</v>
      </c>
      <c r="T34" s="11" t="s">
        <v>155</v>
      </c>
    </row>
    <row r="35" spans="1:20" x14ac:dyDescent="0.2">
      <c r="A35" s="18" t="s">
        <v>18</v>
      </c>
      <c r="B35" s="18" t="s">
        <v>24</v>
      </c>
      <c r="D35" s="19" t="s">
        <v>129</v>
      </c>
      <c r="E35" s="21">
        <v>31136</v>
      </c>
      <c r="F35" s="21">
        <v>31137</v>
      </c>
      <c r="G35" s="19">
        <v>2.33</v>
      </c>
      <c r="H35" s="18">
        <f>(7+(8/12))/3.281</f>
        <v>2.3366859697246776</v>
      </c>
      <c r="J35" s="25" t="s">
        <v>139</v>
      </c>
      <c r="K35" s="19" t="s">
        <v>238</v>
      </c>
      <c r="L35" s="19" t="s">
        <v>198</v>
      </c>
      <c r="M35" s="19" t="s">
        <v>142</v>
      </c>
      <c r="N35" s="18">
        <v>1</v>
      </c>
      <c r="O35" s="19">
        <v>1</v>
      </c>
      <c r="Q35" s="19"/>
      <c r="R35" s="19" t="s">
        <v>128</v>
      </c>
      <c r="S35" s="12" t="s">
        <v>241</v>
      </c>
      <c r="T35" s="11" t="s">
        <v>155</v>
      </c>
    </row>
    <row r="36" spans="1:20" x14ac:dyDescent="0.2">
      <c r="A36" s="18" t="s">
        <v>18</v>
      </c>
      <c r="B36" s="18" t="s">
        <v>24</v>
      </c>
      <c r="D36" s="19" t="s">
        <v>240</v>
      </c>
      <c r="E36" s="21">
        <v>31136</v>
      </c>
      <c r="F36" s="21">
        <v>31137</v>
      </c>
      <c r="G36" s="19">
        <v>6.17</v>
      </c>
      <c r="H36" s="18">
        <f>20.25/3.281</f>
        <v>6.1718988113380062</v>
      </c>
      <c r="J36" s="25" t="s">
        <v>139</v>
      </c>
      <c r="K36" s="19" t="s">
        <v>238</v>
      </c>
      <c r="L36" s="19" t="s">
        <v>198</v>
      </c>
      <c r="M36" s="19" t="s">
        <v>142</v>
      </c>
      <c r="N36" s="18">
        <v>1</v>
      </c>
      <c r="O36" s="19">
        <v>1</v>
      </c>
      <c r="Q36" s="19"/>
      <c r="R36" s="19" t="s">
        <v>128</v>
      </c>
      <c r="S36" s="12" t="s">
        <v>241</v>
      </c>
      <c r="T36" s="11" t="s">
        <v>155</v>
      </c>
    </row>
    <row r="37" spans="1:20" x14ac:dyDescent="0.2">
      <c r="A37" s="18" t="s">
        <v>18</v>
      </c>
      <c r="B37" s="18" t="s">
        <v>24</v>
      </c>
      <c r="D37" s="18" t="s">
        <v>187</v>
      </c>
      <c r="E37" s="21">
        <v>31220</v>
      </c>
      <c r="F37" s="21">
        <v>31228</v>
      </c>
      <c r="G37" s="19">
        <v>23.98</v>
      </c>
      <c r="J37" s="25" t="s">
        <v>200</v>
      </c>
      <c r="K37" s="19" t="s">
        <v>201</v>
      </c>
      <c r="L37" s="19" t="s">
        <v>202</v>
      </c>
      <c r="M37" s="22" t="s">
        <v>203</v>
      </c>
      <c r="N37" s="18">
        <v>2</v>
      </c>
      <c r="O37" s="19">
        <v>3</v>
      </c>
      <c r="Q37" s="19"/>
      <c r="R37" s="19" t="s">
        <v>127</v>
      </c>
      <c r="S37" s="12" t="s">
        <v>204</v>
      </c>
      <c r="T37" s="11" t="s">
        <v>155</v>
      </c>
    </row>
    <row r="38" spans="1:20" x14ac:dyDescent="0.2">
      <c r="A38" s="18" t="s">
        <v>18</v>
      </c>
      <c r="B38" s="18" t="s">
        <v>24</v>
      </c>
      <c r="D38" s="18" t="s">
        <v>205</v>
      </c>
      <c r="E38" s="21">
        <v>31220</v>
      </c>
      <c r="F38" s="21">
        <v>31228</v>
      </c>
      <c r="G38" s="19" t="s">
        <v>206</v>
      </c>
      <c r="J38" s="25" t="s">
        <v>200</v>
      </c>
      <c r="K38" s="19" t="s">
        <v>201</v>
      </c>
      <c r="L38" s="19" t="s">
        <v>202</v>
      </c>
      <c r="M38" s="22" t="s">
        <v>203</v>
      </c>
      <c r="N38" s="18">
        <v>1</v>
      </c>
      <c r="O38" s="19">
        <v>1</v>
      </c>
      <c r="Q38" s="19"/>
      <c r="R38" s="19" t="s">
        <v>127</v>
      </c>
      <c r="S38" s="12" t="s">
        <v>204</v>
      </c>
      <c r="T38" s="11" t="s">
        <v>155</v>
      </c>
    </row>
    <row r="39" spans="1:20" x14ac:dyDescent="0.2">
      <c r="A39" s="18" t="s">
        <v>18</v>
      </c>
      <c r="B39" s="18" t="s">
        <v>24</v>
      </c>
      <c r="D39" s="18" t="s">
        <v>25</v>
      </c>
      <c r="E39" s="21">
        <v>31220</v>
      </c>
      <c r="F39" s="21">
        <v>31228</v>
      </c>
      <c r="G39" s="19" t="s">
        <v>207</v>
      </c>
      <c r="J39" s="25" t="s">
        <v>200</v>
      </c>
      <c r="K39" s="19" t="s">
        <v>201</v>
      </c>
      <c r="L39" s="19" t="s">
        <v>202</v>
      </c>
      <c r="M39" s="22" t="s">
        <v>203</v>
      </c>
      <c r="N39" s="18">
        <v>1</v>
      </c>
      <c r="O39" s="19">
        <v>2</v>
      </c>
      <c r="Q39" s="19"/>
      <c r="R39" s="19" t="s">
        <v>127</v>
      </c>
      <c r="S39" s="12" t="s">
        <v>204</v>
      </c>
      <c r="T39" s="11" t="s">
        <v>155</v>
      </c>
    </row>
    <row r="40" spans="1:20" x14ac:dyDescent="0.2">
      <c r="A40" s="18" t="s">
        <v>18</v>
      </c>
      <c r="B40" s="18" t="s">
        <v>24</v>
      </c>
      <c r="D40" s="18" t="s">
        <v>52</v>
      </c>
      <c r="E40" s="21">
        <v>31220</v>
      </c>
      <c r="F40" s="21">
        <v>31228</v>
      </c>
      <c r="G40" s="19">
        <v>1.1299999999999999</v>
      </c>
      <c r="J40" s="25" t="s">
        <v>200</v>
      </c>
      <c r="K40" s="19" t="s">
        <v>201</v>
      </c>
      <c r="L40" s="19" t="s">
        <v>202</v>
      </c>
      <c r="M40" s="22" t="s">
        <v>203</v>
      </c>
      <c r="N40" s="18">
        <v>2</v>
      </c>
      <c r="O40" s="19">
        <v>5</v>
      </c>
      <c r="Q40" s="19"/>
      <c r="R40" s="19" t="s">
        <v>127</v>
      </c>
      <c r="S40" s="12" t="s">
        <v>204</v>
      </c>
      <c r="T40" s="11" t="s">
        <v>155</v>
      </c>
    </row>
    <row r="41" spans="1:20" x14ac:dyDescent="0.2">
      <c r="A41" s="18" t="s">
        <v>18</v>
      </c>
      <c r="B41" s="18" t="s">
        <v>24</v>
      </c>
      <c r="D41" s="18" t="s">
        <v>130</v>
      </c>
      <c r="E41" s="21">
        <v>31220</v>
      </c>
      <c r="F41" s="21">
        <v>31228</v>
      </c>
      <c r="G41" s="19">
        <v>5.34</v>
      </c>
      <c r="J41" s="25" t="s">
        <v>200</v>
      </c>
      <c r="K41" s="19" t="s">
        <v>201</v>
      </c>
      <c r="L41" s="19" t="s">
        <v>202</v>
      </c>
      <c r="M41" s="22" t="s">
        <v>203</v>
      </c>
      <c r="N41" s="18">
        <v>3</v>
      </c>
      <c r="O41" s="19">
        <v>3</v>
      </c>
      <c r="Q41" s="19"/>
      <c r="R41" s="19" t="s">
        <v>127</v>
      </c>
      <c r="S41" s="12" t="s">
        <v>204</v>
      </c>
      <c r="T41" s="11" t="s">
        <v>155</v>
      </c>
    </row>
    <row r="42" spans="1:20" x14ac:dyDescent="0.2">
      <c r="A42" s="18" t="s">
        <v>18</v>
      </c>
      <c r="B42" s="18" t="s">
        <v>24</v>
      </c>
      <c r="D42" s="18" t="s">
        <v>179</v>
      </c>
      <c r="E42" s="21">
        <v>31282</v>
      </c>
      <c r="F42" s="21">
        <v>31284</v>
      </c>
      <c r="G42" s="19">
        <v>17.48</v>
      </c>
      <c r="J42" s="25" t="s">
        <v>139</v>
      </c>
      <c r="K42" s="19" t="s">
        <v>173</v>
      </c>
      <c r="L42" s="19" t="s">
        <v>174</v>
      </c>
      <c r="M42" s="19" t="s">
        <v>142</v>
      </c>
      <c r="N42" s="18">
        <v>1</v>
      </c>
      <c r="O42" s="19">
        <v>3</v>
      </c>
      <c r="Q42" s="19"/>
      <c r="R42" s="19" t="s">
        <v>127</v>
      </c>
      <c r="S42" s="26" t="s">
        <v>271</v>
      </c>
      <c r="T42" s="11" t="s">
        <v>155</v>
      </c>
    </row>
    <row r="43" spans="1:20" x14ac:dyDescent="0.2">
      <c r="A43" s="18" t="s">
        <v>18</v>
      </c>
      <c r="B43" s="18" t="s">
        <v>24</v>
      </c>
      <c r="D43" s="18" t="s">
        <v>131</v>
      </c>
      <c r="E43" s="21">
        <v>31282</v>
      </c>
      <c r="F43" s="21">
        <v>31284</v>
      </c>
      <c r="G43" s="19" t="s">
        <v>268</v>
      </c>
      <c r="J43" s="25" t="s">
        <v>139</v>
      </c>
      <c r="K43" s="19" t="s">
        <v>173</v>
      </c>
      <c r="L43" s="19" t="s">
        <v>174</v>
      </c>
      <c r="M43" s="19" t="s">
        <v>142</v>
      </c>
      <c r="N43" s="18">
        <v>1</v>
      </c>
      <c r="O43" s="19">
        <v>3</v>
      </c>
      <c r="Q43" s="19"/>
      <c r="R43" s="19" t="s">
        <v>127</v>
      </c>
      <c r="S43" s="26" t="s">
        <v>271</v>
      </c>
      <c r="T43" s="11" t="s">
        <v>155</v>
      </c>
    </row>
    <row r="44" spans="1:20" x14ac:dyDescent="0.2">
      <c r="A44" s="18" t="s">
        <v>18</v>
      </c>
      <c r="B44" s="18" t="s">
        <v>24</v>
      </c>
      <c r="D44" s="19" t="s">
        <v>187</v>
      </c>
      <c r="E44" s="21">
        <v>31282</v>
      </c>
      <c r="F44" s="21">
        <v>31284</v>
      </c>
      <c r="G44" s="19" t="s">
        <v>269</v>
      </c>
      <c r="J44" s="25" t="s">
        <v>139</v>
      </c>
      <c r="K44" s="19" t="s">
        <v>173</v>
      </c>
      <c r="L44" s="19" t="s">
        <v>174</v>
      </c>
      <c r="M44" s="19" t="s">
        <v>142</v>
      </c>
      <c r="N44" s="18">
        <v>1</v>
      </c>
      <c r="O44" s="19">
        <v>1</v>
      </c>
      <c r="Q44" s="19"/>
      <c r="R44" s="19" t="s">
        <v>127</v>
      </c>
      <c r="S44" s="26" t="s">
        <v>271</v>
      </c>
      <c r="T44" s="11" t="s">
        <v>155</v>
      </c>
    </row>
    <row r="45" spans="1:20" x14ac:dyDescent="0.2">
      <c r="A45" s="18" t="s">
        <v>18</v>
      </c>
      <c r="B45" s="18" t="s">
        <v>24</v>
      </c>
      <c r="D45" s="19" t="s">
        <v>205</v>
      </c>
      <c r="E45" s="21">
        <v>31282</v>
      </c>
      <c r="F45" s="21">
        <v>31284</v>
      </c>
      <c r="G45" s="19" t="s">
        <v>270</v>
      </c>
      <c r="J45" s="25" t="s">
        <v>139</v>
      </c>
      <c r="K45" s="19" t="s">
        <v>173</v>
      </c>
      <c r="L45" s="19" t="s">
        <v>174</v>
      </c>
      <c r="M45" s="19" t="s">
        <v>142</v>
      </c>
      <c r="N45" s="18">
        <v>1</v>
      </c>
      <c r="O45" s="19">
        <v>1</v>
      </c>
      <c r="Q45" s="19"/>
      <c r="R45" s="19" t="s">
        <v>127</v>
      </c>
      <c r="S45" s="26" t="s">
        <v>271</v>
      </c>
      <c r="T45" s="11" t="s">
        <v>155</v>
      </c>
    </row>
    <row r="46" spans="1:20" x14ac:dyDescent="0.2">
      <c r="A46" s="18" t="s">
        <v>18</v>
      </c>
      <c r="B46" s="18" t="s">
        <v>24</v>
      </c>
      <c r="D46" s="18" t="s">
        <v>52</v>
      </c>
      <c r="E46" s="21">
        <v>31282</v>
      </c>
      <c r="F46" s="21">
        <v>31284</v>
      </c>
      <c r="G46" s="19">
        <v>1.0900000000000001</v>
      </c>
      <c r="H46" s="18">
        <f>(3+(7.25/12))/3.281</f>
        <v>1.0984963933760032</v>
      </c>
      <c r="J46" s="25" t="s">
        <v>139</v>
      </c>
      <c r="K46" s="19" t="s">
        <v>173</v>
      </c>
      <c r="L46" s="19" t="s">
        <v>174</v>
      </c>
      <c r="M46" s="19" t="s">
        <v>142</v>
      </c>
      <c r="N46" s="18">
        <v>1</v>
      </c>
      <c r="O46" s="19">
        <v>2</v>
      </c>
      <c r="Q46" s="19"/>
      <c r="R46" s="19" t="s">
        <v>127</v>
      </c>
      <c r="S46" s="26" t="s">
        <v>271</v>
      </c>
      <c r="T46" s="11" t="s">
        <v>155</v>
      </c>
    </row>
    <row r="47" spans="1:20" x14ac:dyDescent="0.2">
      <c r="A47" s="18" t="s">
        <v>18</v>
      </c>
      <c r="B47" s="18" t="s">
        <v>24</v>
      </c>
      <c r="D47" s="18" t="s">
        <v>25</v>
      </c>
      <c r="E47" s="21">
        <v>31282</v>
      </c>
      <c r="F47" s="21">
        <v>31284</v>
      </c>
      <c r="G47" s="19">
        <v>1.84</v>
      </c>
      <c r="H47" s="18">
        <f>(6+(0.5/12))/3.281</f>
        <v>1.8414101391852078</v>
      </c>
      <c r="J47" s="25" t="s">
        <v>139</v>
      </c>
      <c r="K47" s="19" t="s">
        <v>173</v>
      </c>
      <c r="L47" s="19" t="s">
        <v>174</v>
      </c>
      <c r="M47" s="19" t="s">
        <v>142</v>
      </c>
      <c r="N47" s="18">
        <v>1</v>
      </c>
      <c r="O47" s="19">
        <v>1</v>
      </c>
      <c r="Q47" s="19"/>
      <c r="R47" s="19" t="s">
        <v>127</v>
      </c>
      <c r="S47" s="26" t="s">
        <v>271</v>
      </c>
      <c r="T47" s="11" t="s">
        <v>155</v>
      </c>
    </row>
    <row r="48" spans="1:20" x14ac:dyDescent="0.2">
      <c r="A48" s="18" t="s">
        <v>18</v>
      </c>
      <c r="B48" s="18" t="s">
        <v>24</v>
      </c>
      <c r="D48" s="18" t="s">
        <v>130</v>
      </c>
      <c r="E48" s="21">
        <v>31282</v>
      </c>
      <c r="F48" s="21">
        <v>31284</v>
      </c>
      <c r="G48" s="19">
        <v>5.58</v>
      </c>
      <c r="H48" s="18">
        <f>(18+(4/12))/3.281</f>
        <v>5.587727318906837</v>
      </c>
      <c r="J48" s="25" t="s">
        <v>139</v>
      </c>
      <c r="K48" s="19" t="s">
        <v>173</v>
      </c>
      <c r="L48" s="19" t="s">
        <v>174</v>
      </c>
      <c r="M48" s="19" t="s">
        <v>142</v>
      </c>
      <c r="N48" s="18">
        <v>1</v>
      </c>
      <c r="O48" s="19">
        <v>1</v>
      </c>
      <c r="Q48" s="19"/>
      <c r="R48" s="19" t="s">
        <v>127</v>
      </c>
      <c r="S48" s="26" t="s">
        <v>271</v>
      </c>
      <c r="T48" s="11" t="s">
        <v>155</v>
      </c>
    </row>
    <row r="49" spans="1:21" x14ac:dyDescent="0.2">
      <c r="A49" s="18" t="s">
        <v>18</v>
      </c>
      <c r="B49" s="18" t="s">
        <v>24</v>
      </c>
      <c r="D49" s="18" t="s">
        <v>265</v>
      </c>
      <c r="E49" s="21">
        <v>31282</v>
      </c>
      <c r="F49" s="21">
        <v>31284</v>
      </c>
      <c r="G49" s="19" t="s">
        <v>272</v>
      </c>
      <c r="H49" s="18">
        <f>(58+(1/12))/3.281</f>
        <v>17.702936096718481</v>
      </c>
      <c r="J49" s="25" t="s">
        <v>139</v>
      </c>
      <c r="K49" s="19" t="s">
        <v>173</v>
      </c>
      <c r="L49" s="19" t="s">
        <v>174</v>
      </c>
      <c r="M49" s="19" t="s">
        <v>142</v>
      </c>
      <c r="N49" s="18">
        <v>1</v>
      </c>
      <c r="O49" s="19">
        <v>2</v>
      </c>
      <c r="Q49" s="19"/>
      <c r="R49" s="19" t="s">
        <v>127</v>
      </c>
      <c r="S49" s="26" t="s">
        <v>271</v>
      </c>
      <c r="T49" s="11" t="s">
        <v>155</v>
      </c>
    </row>
    <row r="50" spans="1:21" x14ac:dyDescent="0.2">
      <c r="A50" s="18" t="s">
        <v>18</v>
      </c>
      <c r="B50" s="18" t="s">
        <v>24</v>
      </c>
      <c r="D50" s="18" t="s">
        <v>52</v>
      </c>
      <c r="E50" s="21">
        <v>31465</v>
      </c>
      <c r="F50" s="21">
        <v>31466</v>
      </c>
      <c r="G50" s="19">
        <v>1.0900000000000001</v>
      </c>
      <c r="H50" s="18">
        <f>(3+(7/12))/3.281</f>
        <v>1.0921467032408818</v>
      </c>
      <c r="J50" s="25" t="s">
        <v>139</v>
      </c>
      <c r="K50" s="19" t="s">
        <v>230</v>
      </c>
      <c r="L50" s="19" t="s">
        <v>193</v>
      </c>
      <c r="M50" s="19" t="s">
        <v>142</v>
      </c>
      <c r="N50" s="18">
        <v>1</v>
      </c>
      <c r="O50" s="19">
        <v>3</v>
      </c>
      <c r="Q50" s="19"/>
      <c r="R50" s="19" t="s">
        <v>128</v>
      </c>
      <c r="S50" s="26" t="s">
        <v>254</v>
      </c>
      <c r="T50" s="11" t="s">
        <v>155</v>
      </c>
    </row>
    <row r="51" spans="1:21" x14ac:dyDescent="0.2">
      <c r="A51" s="18" t="s">
        <v>18</v>
      </c>
      <c r="B51" s="18" t="s">
        <v>24</v>
      </c>
      <c r="D51" s="18" t="s">
        <v>25</v>
      </c>
      <c r="E51" s="21">
        <v>31465</v>
      </c>
      <c r="F51" s="21">
        <v>31466</v>
      </c>
      <c r="G51" s="19">
        <v>1.87</v>
      </c>
      <c r="H51" s="18">
        <f>(6+(2/12))/3.281</f>
        <v>1.8795082799959362</v>
      </c>
      <c r="J51" s="25" t="s">
        <v>139</v>
      </c>
      <c r="K51" s="19" t="s">
        <v>230</v>
      </c>
      <c r="L51" s="19" t="s">
        <v>193</v>
      </c>
      <c r="M51" s="19" t="s">
        <v>142</v>
      </c>
      <c r="N51" s="18">
        <v>1</v>
      </c>
      <c r="O51" s="19">
        <v>1</v>
      </c>
      <c r="Q51" s="19"/>
      <c r="R51" s="19" t="s">
        <v>128</v>
      </c>
      <c r="S51" s="26" t="s">
        <v>254</v>
      </c>
      <c r="T51" s="11" t="s">
        <v>155</v>
      </c>
    </row>
    <row r="52" spans="1:21" x14ac:dyDescent="0.2">
      <c r="A52" s="18" t="s">
        <v>18</v>
      </c>
      <c r="B52" s="18" t="s">
        <v>24</v>
      </c>
      <c r="D52" s="18" t="s">
        <v>52</v>
      </c>
      <c r="E52" s="21">
        <v>31611</v>
      </c>
      <c r="F52" s="21">
        <v>31613</v>
      </c>
      <c r="G52" s="19">
        <v>1.0900000000000001</v>
      </c>
      <c r="H52" s="18">
        <f>(3+(7/12))/3.281</f>
        <v>1.0921467032408818</v>
      </c>
      <c r="J52" s="25" t="s">
        <v>139</v>
      </c>
      <c r="K52" s="19" t="s">
        <v>273</v>
      </c>
      <c r="L52" s="19" t="s">
        <v>274</v>
      </c>
      <c r="M52" s="19" t="s">
        <v>142</v>
      </c>
      <c r="N52" s="18">
        <v>1</v>
      </c>
      <c r="O52" s="19">
        <v>4</v>
      </c>
      <c r="Q52" s="19"/>
      <c r="R52" s="19" t="s">
        <v>127</v>
      </c>
      <c r="S52" s="12" t="s">
        <v>182</v>
      </c>
      <c r="T52" s="11" t="s">
        <v>155</v>
      </c>
    </row>
    <row r="53" spans="1:21" x14ac:dyDescent="0.2">
      <c r="A53" s="18" t="s">
        <v>18</v>
      </c>
      <c r="B53" s="18" t="s">
        <v>24</v>
      </c>
      <c r="D53" s="18" t="s">
        <v>25</v>
      </c>
      <c r="E53" s="21">
        <v>31611</v>
      </c>
      <c r="F53" s="21">
        <v>31613</v>
      </c>
      <c r="G53" s="19">
        <v>1.55</v>
      </c>
      <c r="H53" s="18">
        <f>5.09/3.281</f>
        <v>1.5513562938128618</v>
      </c>
      <c r="J53" s="25" t="s">
        <v>139</v>
      </c>
      <c r="K53" s="19" t="s">
        <v>273</v>
      </c>
      <c r="L53" s="19" t="s">
        <v>274</v>
      </c>
      <c r="M53" s="19" t="s">
        <v>142</v>
      </c>
      <c r="N53" s="18">
        <v>1</v>
      </c>
      <c r="O53" s="19">
        <v>1</v>
      </c>
      <c r="Q53" s="19"/>
      <c r="R53" s="19" t="s">
        <v>127</v>
      </c>
      <c r="S53" s="12" t="s">
        <v>182</v>
      </c>
      <c r="T53" s="11" t="s">
        <v>155</v>
      </c>
    </row>
    <row r="54" spans="1:21" x14ac:dyDescent="0.2">
      <c r="A54" s="18" t="s">
        <v>18</v>
      </c>
      <c r="B54" s="18" t="s">
        <v>24</v>
      </c>
      <c r="D54" s="18" t="s">
        <v>265</v>
      </c>
      <c r="E54" s="21">
        <v>31611</v>
      </c>
      <c r="F54" s="21">
        <v>31613</v>
      </c>
      <c r="G54" s="19">
        <v>15.98</v>
      </c>
      <c r="J54" s="25" t="s">
        <v>139</v>
      </c>
      <c r="K54" s="19" t="s">
        <v>273</v>
      </c>
      <c r="L54" s="19" t="s">
        <v>274</v>
      </c>
      <c r="M54" s="19" t="s">
        <v>142</v>
      </c>
      <c r="N54" s="18">
        <v>1</v>
      </c>
      <c r="O54" s="19">
        <v>3</v>
      </c>
      <c r="Q54" s="19"/>
      <c r="R54" s="19" t="s">
        <v>127</v>
      </c>
      <c r="S54" s="12" t="s">
        <v>182</v>
      </c>
      <c r="T54" s="11" t="s">
        <v>155</v>
      </c>
    </row>
    <row r="55" spans="1:21" x14ac:dyDescent="0.2">
      <c r="A55" s="18" t="s">
        <v>18</v>
      </c>
      <c r="B55" s="19" t="s">
        <v>24</v>
      </c>
      <c r="C55" s="19">
        <v>84</v>
      </c>
      <c r="D55" s="19" t="s">
        <v>145</v>
      </c>
      <c r="E55" s="20">
        <v>31619</v>
      </c>
      <c r="F55" s="20">
        <v>31620</v>
      </c>
      <c r="G55" s="18">
        <v>3607</v>
      </c>
      <c r="J55" s="25" t="s">
        <v>172</v>
      </c>
      <c r="K55" s="18" t="s">
        <v>180</v>
      </c>
      <c r="L55" s="18" t="s">
        <v>181</v>
      </c>
      <c r="M55" s="18" t="s">
        <v>142</v>
      </c>
      <c r="N55" s="18">
        <v>1</v>
      </c>
      <c r="O55" s="18">
        <v>1</v>
      </c>
      <c r="P55" s="19" t="s">
        <v>303</v>
      </c>
      <c r="Q55" s="19"/>
      <c r="R55" s="19" t="s">
        <v>127</v>
      </c>
      <c r="S55" s="11" t="s">
        <v>182</v>
      </c>
      <c r="T55" s="11" t="s">
        <v>155</v>
      </c>
      <c r="U55" s="26" t="s">
        <v>282</v>
      </c>
    </row>
    <row r="56" spans="1:21" x14ac:dyDescent="0.2">
      <c r="A56" s="18" t="s">
        <v>18</v>
      </c>
      <c r="B56" s="19" t="s">
        <v>35</v>
      </c>
      <c r="C56" s="19"/>
      <c r="D56" s="19" t="s">
        <v>129</v>
      </c>
      <c r="E56" s="20">
        <v>31822</v>
      </c>
      <c r="F56" s="20">
        <v>31822</v>
      </c>
      <c r="G56" s="18">
        <v>1.99</v>
      </c>
      <c r="H56" s="18">
        <f>(6+(6.5/12))/3.281</f>
        <v>1.9938027024281215</v>
      </c>
      <c r="J56" s="19" t="s">
        <v>218</v>
      </c>
      <c r="K56" s="18" t="s">
        <v>214</v>
      </c>
      <c r="L56" s="18" t="s">
        <v>198</v>
      </c>
      <c r="M56" s="18" t="s">
        <v>142</v>
      </c>
      <c r="N56" s="18">
        <v>1</v>
      </c>
      <c r="O56" s="18">
        <v>1</v>
      </c>
      <c r="P56" s="19" t="s">
        <v>303</v>
      </c>
      <c r="Q56" s="19"/>
      <c r="R56" s="19" t="s">
        <v>128</v>
      </c>
      <c r="S56" s="11" t="s">
        <v>216</v>
      </c>
      <c r="T56" s="11" t="s">
        <v>155</v>
      </c>
      <c r="U56" s="14" t="s">
        <v>169</v>
      </c>
    </row>
    <row r="57" spans="1:21" x14ac:dyDescent="0.2">
      <c r="A57" s="18" t="s">
        <v>18</v>
      </c>
      <c r="B57" s="19" t="s">
        <v>35</v>
      </c>
      <c r="C57" s="19"/>
      <c r="D57" s="19" t="s">
        <v>52</v>
      </c>
      <c r="E57" s="20">
        <v>31830</v>
      </c>
      <c r="F57" s="20">
        <v>31830</v>
      </c>
      <c r="G57" s="19" t="s">
        <v>38</v>
      </c>
      <c r="H57" s="19">
        <f>(3+(2/12))/3.281</f>
        <v>0.9651529005384536</v>
      </c>
      <c r="I57" s="19"/>
      <c r="J57" s="19" t="s">
        <v>217</v>
      </c>
      <c r="K57" s="19" t="s">
        <v>167</v>
      </c>
      <c r="L57" s="19" t="s">
        <v>168</v>
      </c>
      <c r="M57" s="19" t="s">
        <v>142</v>
      </c>
      <c r="N57" s="18">
        <v>1</v>
      </c>
      <c r="O57" s="19">
        <v>1</v>
      </c>
      <c r="P57" s="19" t="s">
        <v>303</v>
      </c>
      <c r="Q57" s="19"/>
      <c r="R57" s="19" t="s">
        <v>128</v>
      </c>
      <c r="S57" s="14" t="s">
        <v>216</v>
      </c>
      <c r="T57" s="11" t="s">
        <v>155</v>
      </c>
      <c r="U57" s="11" t="s">
        <v>169</v>
      </c>
    </row>
    <row r="58" spans="1:21" x14ac:dyDescent="0.2">
      <c r="A58" s="18" t="s">
        <v>18</v>
      </c>
      <c r="B58" s="19" t="s">
        <v>35</v>
      </c>
      <c r="C58" s="19"/>
      <c r="D58" s="22" t="s">
        <v>131</v>
      </c>
      <c r="E58" s="27">
        <v>31845</v>
      </c>
      <c r="F58" s="27">
        <v>31845</v>
      </c>
      <c r="G58" s="22" t="s">
        <v>40</v>
      </c>
      <c r="H58" s="19"/>
      <c r="I58" s="19"/>
      <c r="J58" s="22" t="s">
        <v>280</v>
      </c>
      <c r="K58" s="19"/>
      <c r="L58" s="19"/>
      <c r="M58" s="19"/>
      <c r="N58" s="18">
        <v>1</v>
      </c>
      <c r="O58" s="19"/>
      <c r="P58" s="19" t="s">
        <v>303</v>
      </c>
      <c r="Q58" s="19"/>
      <c r="R58" s="19" t="s">
        <v>128</v>
      </c>
      <c r="S58" s="14" t="s">
        <v>169</v>
      </c>
      <c r="T58" s="11" t="s">
        <v>155</v>
      </c>
      <c r="U58" s="14" t="s">
        <v>169</v>
      </c>
    </row>
    <row r="59" spans="1:21" x14ac:dyDescent="0.2">
      <c r="A59" s="18" t="s">
        <v>18</v>
      </c>
      <c r="B59" s="19" t="s">
        <v>35</v>
      </c>
      <c r="C59" s="19"/>
      <c r="D59" s="19" t="s">
        <v>25</v>
      </c>
      <c r="E59" s="20">
        <v>31864</v>
      </c>
      <c r="F59" s="20">
        <v>31865</v>
      </c>
      <c r="G59" s="19">
        <v>1.52</v>
      </c>
      <c r="H59" s="19">
        <f>5/3.281</f>
        <v>1.5239256324291375</v>
      </c>
      <c r="I59" s="19"/>
      <c r="J59" s="25" t="s">
        <v>139</v>
      </c>
      <c r="K59" s="19" t="s">
        <v>219</v>
      </c>
      <c r="L59" s="19" t="s">
        <v>220</v>
      </c>
      <c r="M59" s="19" t="s">
        <v>142</v>
      </c>
      <c r="N59" s="18">
        <v>1</v>
      </c>
      <c r="O59" s="19">
        <v>1</v>
      </c>
      <c r="P59" s="19" t="s">
        <v>303</v>
      </c>
      <c r="Q59" s="19"/>
      <c r="R59" s="19" t="s">
        <v>128</v>
      </c>
      <c r="S59" s="11" t="s">
        <v>221</v>
      </c>
      <c r="U59" s="14" t="s">
        <v>169</v>
      </c>
    </row>
    <row r="60" spans="1:21" x14ac:dyDescent="0.2">
      <c r="A60" s="18" t="s">
        <v>18</v>
      </c>
      <c r="B60" s="19" t="s">
        <v>35</v>
      </c>
      <c r="C60" s="19"/>
      <c r="D60" s="19" t="s">
        <v>130</v>
      </c>
      <c r="E60" s="20">
        <v>31864</v>
      </c>
      <c r="F60" s="20">
        <v>31865</v>
      </c>
      <c r="G60" s="19">
        <v>4.58</v>
      </c>
      <c r="H60" s="19">
        <f>(15+(0.5/12))/3.281</f>
        <v>4.5844762775576546</v>
      </c>
      <c r="I60" s="19"/>
      <c r="J60" s="25" t="s">
        <v>139</v>
      </c>
      <c r="K60" s="19" t="s">
        <v>219</v>
      </c>
      <c r="L60" s="19" t="s">
        <v>220</v>
      </c>
      <c r="M60" s="19" t="s">
        <v>142</v>
      </c>
      <c r="N60" s="18">
        <v>1</v>
      </c>
      <c r="O60" s="19">
        <v>1</v>
      </c>
      <c r="P60" s="19" t="s">
        <v>303</v>
      </c>
      <c r="Q60" s="19"/>
      <c r="R60" s="19" t="s">
        <v>128</v>
      </c>
      <c r="S60" s="11" t="s">
        <v>221</v>
      </c>
      <c r="T60" s="11" t="s">
        <v>155</v>
      </c>
      <c r="U60" s="14" t="s">
        <v>169</v>
      </c>
    </row>
    <row r="61" spans="1:21" x14ac:dyDescent="0.2">
      <c r="A61" s="18" t="s">
        <v>18</v>
      </c>
      <c r="B61" s="19" t="s">
        <v>35</v>
      </c>
      <c r="C61" s="19"/>
      <c r="D61" s="22" t="s">
        <v>132</v>
      </c>
      <c r="E61" s="20">
        <v>31864</v>
      </c>
      <c r="F61" s="20">
        <v>31865</v>
      </c>
      <c r="G61" s="19">
        <v>12.36</v>
      </c>
      <c r="H61" s="19"/>
      <c r="I61" s="19"/>
      <c r="J61" s="25" t="s">
        <v>139</v>
      </c>
      <c r="K61" s="19" t="s">
        <v>219</v>
      </c>
      <c r="L61" s="19" t="s">
        <v>220</v>
      </c>
      <c r="M61" s="19" t="s">
        <v>142</v>
      </c>
      <c r="N61" s="18">
        <v>1</v>
      </c>
      <c r="O61" s="19">
        <v>1</v>
      </c>
      <c r="P61" s="19" t="s">
        <v>9</v>
      </c>
      <c r="Q61" s="19"/>
      <c r="R61" s="19" t="s">
        <v>128</v>
      </c>
      <c r="S61" s="11" t="s">
        <v>221</v>
      </c>
      <c r="T61" s="11" t="s">
        <v>155</v>
      </c>
      <c r="U61" s="14" t="s">
        <v>9</v>
      </c>
    </row>
    <row r="62" spans="1:21" x14ac:dyDescent="0.2">
      <c r="A62" s="18" t="s">
        <v>18</v>
      </c>
      <c r="B62" s="19" t="s">
        <v>35</v>
      </c>
      <c r="C62" s="19"/>
      <c r="D62" s="19" t="s">
        <v>52</v>
      </c>
      <c r="E62" s="20">
        <v>31864</v>
      </c>
      <c r="F62" s="20">
        <v>31865</v>
      </c>
      <c r="G62" s="19">
        <v>0.91</v>
      </c>
      <c r="H62" s="19">
        <f>3/3.281</f>
        <v>0.91435537945748246</v>
      </c>
      <c r="I62" s="19"/>
      <c r="J62" s="25" t="s">
        <v>139</v>
      </c>
      <c r="K62" s="19" t="s">
        <v>219</v>
      </c>
      <c r="L62" s="19" t="s">
        <v>220</v>
      </c>
      <c r="M62" s="19" t="s">
        <v>142</v>
      </c>
      <c r="N62" s="18">
        <v>1</v>
      </c>
      <c r="O62" s="19">
        <v>1</v>
      </c>
      <c r="P62" s="19" t="s">
        <v>9</v>
      </c>
      <c r="Q62" s="19"/>
      <c r="R62" s="19" t="s">
        <v>128</v>
      </c>
      <c r="S62" s="11" t="s">
        <v>221</v>
      </c>
      <c r="T62" s="11" t="s">
        <v>155</v>
      </c>
      <c r="U62" s="14" t="s">
        <v>9</v>
      </c>
    </row>
    <row r="63" spans="1:21" x14ac:dyDescent="0.2">
      <c r="A63" s="18" t="s">
        <v>18</v>
      </c>
      <c r="B63" s="19" t="s">
        <v>35</v>
      </c>
      <c r="C63" s="19">
        <v>85</v>
      </c>
      <c r="D63" s="19" t="s">
        <v>25</v>
      </c>
      <c r="E63" s="20">
        <v>31983</v>
      </c>
      <c r="F63" s="20">
        <v>31983</v>
      </c>
      <c r="G63" s="18">
        <v>1.52</v>
      </c>
      <c r="H63" s="18">
        <f>5/3.281</f>
        <v>1.5239256324291375</v>
      </c>
      <c r="J63" s="18" t="s">
        <v>222</v>
      </c>
      <c r="K63" s="18" t="s">
        <v>223</v>
      </c>
      <c r="L63" s="18" t="s">
        <v>198</v>
      </c>
      <c r="M63" s="18" t="s">
        <v>142</v>
      </c>
      <c r="N63" s="18">
        <v>1</v>
      </c>
      <c r="O63" s="18">
        <v>1</v>
      </c>
      <c r="P63" s="19" t="s">
        <v>303</v>
      </c>
      <c r="Q63" s="19"/>
      <c r="R63" s="19" t="s">
        <v>127</v>
      </c>
      <c r="S63" s="14" t="s">
        <v>224</v>
      </c>
      <c r="T63" s="11" t="s">
        <v>155</v>
      </c>
      <c r="U63" s="11" t="s">
        <v>169</v>
      </c>
    </row>
    <row r="64" spans="1:21" x14ac:dyDescent="0.2">
      <c r="A64" s="18" t="s">
        <v>18</v>
      </c>
      <c r="B64" s="19" t="s">
        <v>35</v>
      </c>
      <c r="C64" s="19">
        <v>85</v>
      </c>
      <c r="D64" s="19" t="s">
        <v>25</v>
      </c>
      <c r="E64" s="20">
        <v>31991</v>
      </c>
      <c r="F64" s="20">
        <v>31991</v>
      </c>
      <c r="G64" s="18">
        <v>1.62</v>
      </c>
      <c r="H64" s="18">
        <f>(5+(4/12))/3.281</f>
        <v>1.6255206745910797</v>
      </c>
      <c r="J64" s="18" t="s">
        <v>225</v>
      </c>
      <c r="K64" s="18" t="s">
        <v>226</v>
      </c>
      <c r="L64" s="18" t="s">
        <v>198</v>
      </c>
      <c r="M64" s="18" t="s">
        <v>142</v>
      </c>
      <c r="N64" s="18">
        <v>1</v>
      </c>
      <c r="O64" s="18">
        <v>1</v>
      </c>
      <c r="P64" s="22" t="s">
        <v>125</v>
      </c>
      <c r="Q64" s="19"/>
      <c r="R64" s="19" t="s">
        <v>127</v>
      </c>
      <c r="S64" s="14" t="s">
        <v>227</v>
      </c>
      <c r="T64" s="11" t="s">
        <v>155</v>
      </c>
      <c r="U64" s="11" t="s">
        <v>169</v>
      </c>
    </row>
    <row r="65" spans="1:21" x14ac:dyDescent="0.2">
      <c r="A65" s="18" t="s">
        <v>18</v>
      </c>
      <c r="B65" s="19" t="s">
        <v>35</v>
      </c>
      <c r="C65" s="19">
        <v>85</v>
      </c>
      <c r="D65" s="19" t="s">
        <v>145</v>
      </c>
      <c r="E65" s="20">
        <v>32039</v>
      </c>
      <c r="F65" s="20">
        <v>32040</v>
      </c>
      <c r="G65" s="19">
        <v>252</v>
      </c>
      <c r="H65" s="19"/>
      <c r="I65" s="19"/>
      <c r="J65" s="19" t="s">
        <v>228</v>
      </c>
      <c r="K65" s="19" t="s">
        <v>183</v>
      </c>
      <c r="L65" s="19" t="s">
        <v>184</v>
      </c>
      <c r="M65" s="19" t="s">
        <v>142</v>
      </c>
      <c r="N65" s="18">
        <v>1</v>
      </c>
      <c r="O65" s="19">
        <v>1</v>
      </c>
      <c r="P65" s="19" t="s">
        <v>303</v>
      </c>
      <c r="Q65" s="19"/>
      <c r="R65" s="19" t="s">
        <v>127</v>
      </c>
      <c r="S65" s="14" t="s">
        <v>229</v>
      </c>
      <c r="T65" s="11" t="s">
        <v>155</v>
      </c>
      <c r="U65" s="11" t="s">
        <v>171</v>
      </c>
    </row>
    <row r="66" spans="1:21" x14ac:dyDescent="0.2">
      <c r="A66" s="18" t="s">
        <v>18</v>
      </c>
      <c r="B66" s="19" t="s">
        <v>35</v>
      </c>
      <c r="C66" s="19"/>
      <c r="D66" s="19" t="s">
        <v>179</v>
      </c>
      <c r="E66" s="20">
        <v>32110</v>
      </c>
      <c r="F66" s="20">
        <v>32117</v>
      </c>
      <c r="G66" s="19">
        <v>19.37</v>
      </c>
      <c r="H66" s="19"/>
      <c r="I66" s="19"/>
      <c r="J66" s="25" t="s">
        <v>200</v>
      </c>
      <c r="K66" s="19" t="s">
        <v>292</v>
      </c>
      <c r="L66" s="22" t="s">
        <v>293</v>
      </c>
      <c r="M66" s="22" t="s">
        <v>293</v>
      </c>
      <c r="N66" s="18">
        <v>2</v>
      </c>
      <c r="O66" s="19">
        <v>5</v>
      </c>
      <c r="P66" s="19"/>
      <c r="Q66" s="19"/>
      <c r="R66" s="19" t="s">
        <v>127</v>
      </c>
      <c r="S66" s="14" t="s">
        <v>294</v>
      </c>
      <c r="T66" s="11" t="s">
        <v>155</v>
      </c>
    </row>
    <row r="67" spans="1:21" x14ac:dyDescent="0.2">
      <c r="A67" s="18" t="s">
        <v>18</v>
      </c>
      <c r="B67" s="19" t="s">
        <v>35</v>
      </c>
      <c r="C67" s="19"/>
      <c r="D67" s="19" t="s">
        <v>131</v>
      </c>
      <c r="E67" s="20">
        <v>32110</v>
      </c>
      <c r="F67" s="20">
        <v>32117</v>
      </c>
      <c r="G67" s="19">
        <v>42.09</v>
      </c>
      <c r="H67" s="19"/>
      <c r="I67" s="19"/>
      <c r="J67" s="25" t="s">
        <v>200</v>
      </c>
      <c r="K67" s="19" t="s">
        <v>292</v>
      </c>
      <c r="L67" s="22" t="s">
        <v>293</v>
      </c>
      <c r="M67" s="22" t="s">
        <v>293</v>
      </c>
      <c r="N67" s="18">
        <v>3</v>
      </c>
      <c r="O67" s="19">
        <v>5</v>
      </c>
      <c r="P67" s="19"/>
      <c r="Q67" s="19"/>
      <c r="R67" s="19" t="s">
        <v>127</v>
      </c>
      <c r="S67" s="14" t="s">
        <v>294</v>
      </c>
      <c r="T67" s="11" t="s">
        <v>155</v>
      </c>
    </row>
    <row r="68" spans="1:21" x14ac:dyDescent="0.2">
      <c r="A68" s="18" t="s">
        <v>18</v>
      </c>
      <c r="B68" s="19" t="s">
        <v>35</v>
      </c>
      <c r="C68" s="19"/>
      <c r="D68" s="19" t="s">
        <v>25</v>
      </c>
      <c r="E68" s="20">
        <v>32110</v>
      </c>
      <c r="F68" s="20">
        <v>32117</v>
      </c>
      <c r="G68" s="19" t="s">
        <v>295</v>
      </c>
      <c r="H68" s="19">
        <f>1.5*3.281</f>
        <v>4.9215</v>
      </c>
      <c r="I68" s="19"/>
      <c r="J68" s="25" t="s">
        <v>200</v>
      </c>
      <c r="K68" s="19" t="s">
        <v>292</v>
      </c>
      <c r="L68" s="22" t="s">
        <v>293</v>
      </c>
      <c r="M68" s="22" t="s">
        <v>293</v>
      </c>
      <c r="N68" s="18">
        <v>1</v>
      </c>
      <c r="O68" s="19">
        <v>1</v>
      </c>
      <c r="P68" s="19"/>
      <c r="Q68" s="19"/>
      <c r="R68" s="19" t="s">
        <v>127</v>
      </c>
      <c r="S68" s="14" t="s">
        <v>294</v>
      </c>
      <c r="T68" s="11" t="s">
        <v>155</v>
      </c>
    </row>
    <row r="69" spans="1:21" x14ac:dyDescent="0.2">
      <c r="A69" s="18" t="s">
        <v>18</v>
      </c>
      <c r="B69" s="19" t="s">
        <v>35</v>
      </c>
      <c r="C69" s="19"/>
      <c r="D69" s="19" t="s">
        <v>52</v>
      </c>
      <c r="E69" s="20">
        <v>32110</v>
      </c>
      <c r="F69" s="20">
        <v>32117</v>
      </c>
      <c r="G69" s="19" t="s">
        <v>38</v>
      </c>
      <c r="H69" s="19"/>
      <c r="I69" s="19"/>
      <c r="J69" s="25" t="s">
        <v>200</v>
      </c>
      <c r="K69" s="19" t="s">
        <v>292</v>
      </c>
      <c r="L69" s="22" t="s">
        <v>293</v>
      </c>
      <c r="M69" s="22" t="s">
        <v>293</v>
      </c>
      <c r="N69" s="18">
        <v>2</v>
      </c>
      <c r="O69" s="19">
        <v>2</v>
      </c>
      <c r="P69" s="19"/>
      <c r="Q69" s="19"/>
      <c r="R69" s="19" t="s">
        <v>127</v>
      </c>
      <c r="S69" s="14" t="s">
        <v>294</v>
      </c>
      <c r="T69" s="11" t="s">
        <v>155</v>
      </c>
    </row>
    <row r="70" spans="1:21" x14ac:dyDescent="0.2">
      <c r="A70" s="18" t="s">
        <v>18</v>
      </c>
      <c r="B70" s="19" t="s">
        <v>35</v>
      </c>
      <c r="C70" s="19"/>
      <c r="D70" s="19" t="s">
        <v>130</v>
      </c>
      <c r="E70" s="20">
        <v>32110</v>
      </c>
      <c r="F70" s="20">
        <v>32117</v>
      </c>
      <c r="G70" s="19">
        <v>3.85</v>
      </c>
      <c r="H70" s="19"/>
      <c r="I70" s="19"/>
      <c r="J70" s="25" t="s">
        <v>200</v>
      </c>
      <c r="K70" s="19" t="s">
        <v>292</v>
      </c>
      <c r="L70" s="22" t="s">
        <v>293</v>
      </c>
      <c r="M70" s="22" t="s">
        <v>293</v>
      </c>
      <c r="N70" s="18">
        <v>3</v>
      </c>
      <c r="O70" s="19">
        <v>3</v>
      </c>
      <c r="P70" s="19"/>
      <c r="Q70" s="19"/>
      <c r="R70" s="19" t="s">
        <v>127</v>
      </c>
      <c r="S70" s="14" t="s">
        <v>294</v>
      </c>
      <c r="T70" s="11" t="s">
        <v>155</v>
      </c>
    </row>
    <row r="71" spans="1:21" x14ac:dyDescent="0.2">
      <c r="A71" s="18" t="s">
        <v>18</v>
      </c>
      <c r="B71" s="19" t="s">
        <v>35</v>
      </c>
      <c r="C71" s="19"/>
      <c r="D71" s="19" t="s">
        <v>264</v>
      </c>
      <c r="E71" s="20">
        <v>32110</v>
      </c>
      <c r="F71" s="20">
        <v>32117</v>
      </c>
      <c r="G71" s="19" t="s">
        <v>296</v>
      </c>
      <c r="H71" s="19"/>
      <c r="I71" s="19"/>
      <c r="J71" s="25" t="s">
        <v>200</v>
      </c>
      <c r="K71" s="19" t="s">
        <v>292</v>
      </c>
      <c r="L71" s="22" t="s">
        <v>293</v>
      </c>
      <c r="M71" s="22" t="s">
        <v>293</v>
      </c>
      <c r="N71" s="18">
        <v>2</v>
      </c>
      <c r="O71" s="19">
        <v>3</v>
      </c>
      <c r="P71" s="19"/>
      <c r="Q71" s="19"/>
      <c r="R71" s="19" t="s">
        <v>127</v>
      </c>
      <c r="S71" s="14" t="s">
        <v>294</v>
      </c>
      <c r="T71" s="11" t="s">
        <v>155</v>
      </c>
    </row>
    <row r="72" spans="1:21" x14ac:dyDescent="0.2">
      <c r="A72" s="18" t="s">
        <v>18</v>
      </c>
      <c r="B72" s="19" t="s">
        <v>35</v>
      </c>
      <c r="C72" s="19"/>
      <c r="D72" s="19" t="s">
        <v>265</v>
      </c>
      <c r="E72" s="20">
        <v>32110</v>
      </c>
      <c r="F72" s="20">
        <v>32117</v>
      </c>
      <c r="G72" s="19" t="s">
        <v>297</v>
      </c>
      <c r="H72" s="19"/>
      <c r="I72" s="19"/>
      <c r="J72" s="25" t="s">
        <v>200</v>
      </c>
      <c r="K72" s="19" t="s">
        <v>292</v>
      </c>
      <c r="L72" s="22" t="s">
        <v>293</v>
      </c>
      <c r="M72" s="22" t="s">
        <v>293</v>
      </c>
      <c r="N72" s="18">
        <v>3</v>
      </c>
      <c r="O72" s="19">
        <v>4</v>
      </c>
      <c r="P72" s="19"/>
      <c r="Q72" s="19"/>
      <c r="R72" s="19" t="s">
        <v>127</v>
      </c>
      <c r="S72" s="14" t="s">
        <v>294</v>
      </c>
      <c r="T72" s="11" t="s">
        <v>155</v>
      </c>
    </row>
    <row r="73" spans="1:21" x14ac:dyDescent="0.2">
      <c r="A73" s="18" t="s">
        <v>18</v>
      </c>
      <c r="B73" s="19" t="s">
        <v>35</v>
      </c>
      <c r="C73" s="19">
        <v>86</v>
      </c>
      <c r="D73" s="19" t="s">
        <v>25</v>
      </c>
      <c r="E73" s="20">
        <v>32221</v>
      </c>
      <c r="F73" s="20">
        <v>32222</v>
      </c>
      <c r="G73" s="19">
        <v>1.67</v>
      </c>
      <c r="H73" s="19">
        <f>5.5/3.281</f>
        <v>1.6763181956720512</v>
      </c>
      <c r="I73" s="19"/>
      <c r="J73" s="25" t="s">
        <v>139</v>
      </c>
      <c r="K73" s="19" t="s">
        <v>230</v>
      </c>
      <c r="L73" s="19" t="s">
        <v>193</v>
      </c>
      <c r="M73" s="19" t="s">
        <v>142</v>
      </c>
      <c r="N73" s="18">
        <v>1</v>
      </c>
      <c r="O73" s="19">
        <v>1</v>
      </c>
      <c r="P73" s="19" t="s">
        <v>303</v>
      </c>
      <c r="Q73" s="19"/>
      <c r="R73" s="19" t="s">
        <v>128</v>
      </c>
      <c r="S73" s="14" t="s">
        <v>234</v>
      </c>
      <c r="T73" s="11" t="s">
        <v>155</v>
      </c>
      <c r="U73" s="14" t="s">
        <v>186</v>
      </c>
    </row>
    <row r="74" spans="1:21" x14ac:dyDescent="0.2">
      <c r="A74" s="18" t="s">
        <v>18</v>
      </c>
      <c r="B74" s="19" t="s">
        <v>35</v>
      </c>
      <c r="C74" s="19">
        <v>86</v>
      </c>
      <c r="D74" s="22" t="s">
        <v>132</v>
      </c>
      <c r="E74" s="20">
        <v>32221</v>
      </c>
      <c r="F74" s="20">
        <v>32222</v>
      </c>
      <c r="G74" s="19" t="s">
        <v>231</v>
      </c>
      <c r="H74" s="19"/>
      <c r="I74" s="19"/>
      <c r="J74" s="25" t="s">
        <v>139</v>
      </c>
      <c r="K74" s="19" t="s">
        <v>230</v>
      </c>
      <c r="L74" s="19" t="s">
        <v>193</v>
      </c>
      <c r="M74" s="19" t="s">
        <v>142</v>
      </c>
      <c r="N74" s="18">
        <v>1</v>
      </c>
      <c r="O74" s="19">
        <v>2</v>
      </c>
      <c r="P74" s="19" t="s">
        <v>9</v>
      </c>
      <c r="Q74" s="19"/>
      <c r="R74" s="19" t="s">
        <v>128</v>
      </c>
      <c r="S74" s="14" t="s">
        <v>234</v>
      </c>
      <c r="T74" s="11" t="s">
        <v>155</v>
      </c>
      <c r="U74" s="14" t="s">
        <v>9</v>
      </c>
    </row>
    <row r="75" spans="1:21" x14ac:dyDescent="0.2">
      <c r="A75" s="18" t="s">
        <v>18</v>
      </c>
      <c r="B75" s="19" t="s">
        <v>35</v>
      </c>
      <c r="C75" s="19">
        <v>86</v>
      </c>
      <c r="D75" s="22" t="s">
        <v>149</v>
      </c>
      <c r="E75" s="20">
        <v>32221</v>
      </c>
      <c r="F75" s="20">
        <v>32222</v>
      </c>
      <c r="G75" s="19" t="s">
        <v>232</v>
      </c>
      <c r="H75" s="19"/>
      <c r="I75" s="19"/>
      <c r="J75" s="25" t="s">
        <v>139</v>
      </c>
      <c r="K75" s="19" t="s">
        <v>230</v>
      </c>
      <c r="L75" s="19" t="s">
        <v>193</v>
      </c>
      <c r="M75" s="19" t="s">
        <v>142</v>
      </c>
      <c r="N75" s="18">
        <v>1</v>
      </c>
      <c r="O75" s="19">
        <v>1</v>
      </c>
      <c r="P75" s="19" t="s">
        <v>9</v>
      </c>
      <c r="Q75" s="19"/>
      <c r="R75" s="19" t="s">
        <v>128</v>
      </c>
      <c r="S75" s="14" t="s">
        <v>234</v>
      </c>
      <c r="T75" s="11" t="s">
        <v>155</v>
      </c>
      <c r="U75" s="14" t="s">
        <v>9</v>
      </c>
    </row>
    <row r="76" spans="1:21" x14ac:dyDescent="0.2">
      <c r="A76" s="18" t="s">
        <v>18</v>
      </c>
      <c r="B76" s="19" t="s">
        <v>35</v>
      </c>
      <c r="C76" s="19">
        <v>86</v>
      </c>
      <c r="D76" s="19" t="s">
        <v>52</v>
      </c>
      <c r="E76" s="20">
        <v>32221</v>
      </c>
      <c r="F76" s="20">
        <v>32222</v>
      </c>
      <c r="G76" s="19" t="s">
        <v>38</v>
      </c>
      <c r="H76" s="19">
        <f>(3+(2/12))/3.281</f>
        <v>0.9651529005384536</v>
      </c>
      <c r="I76" s="19"/>
      <c r="J76" s="25" t="s">
        <v>139</v>
      </c>
      <c r="K76" s="19" t="s">
        <v>230</v>
      </c>
      <c r="L76" s="19" t="s">
        <v>193</v>
      </c>
      <c r="M76" s="19" t="s">
        <v>142</v>
      </c>
      <c r="N76" s="18">
        <v>1</v>
      </c>
      <c r="O76" s="19">
        <v>1</v>
      </c>
      <c r="P76" s="19" t="s">
        <v>9</v>
      </c>
      <c r="Q76" s="14"/>
      <c r="R76" s="19" t="s">
        <v>128</v>
      </c>
      <c r="S76" s="14" t="s">
        <v>234</v>
      </c>
      <c r="T76" s="11" t="s">
        <v>155</v>
      </c>
      <c r="U76" s="14" t="s">
        <v>233</v>
      </c>
    </row>
    <row r="77" spans="1:21" x14ac:dyDescent="0.2">
      <c r="A77" s="18" t="s">
        <v>18</v>
      </c>
      <c r="B77" s="19" t="s">
        <v>35</v>
      </c>
      <c r="C77" s="19">
        <v>86</v>
      </c>
      <c r="D77" s="19" t="s">
        <v>130</v>
      </c>
      <c r="E77" s="20">
        <v>32221</v>
      </c>
      <c r="F77" s="20">
        <v>32222</v>
      </c>
      <c r="G77" s="19">
        <v>4.55</v>
      </c>
      <c r="H77" s="19">
        <f>(14+(11.5/12))/3.281</f>
        <v>4.5590775170171698</v>
      </c>
      <c r="I77" s="19"/>
      <c r="J77" s="25" t="s">
        <v>139</v>
      </c>
      <c r="K77" s="19" t="s">
        <v>230</v>
      </c>
      <c r="L77" s="19" t="s">
        <v>193</v>
      </c>
      <c r="M77" s="19" t="s">
        <v>142</v>
      </c>
      <c r="N77" s="18">
        <v>1</v>
      </c>
      <c r="O77" s="19">
        <v>1</v>
      </c>
      <c r="P77" s="19" t="s">
        <v>9</v>
      </c>
      <c r="Q77" s="19"/>
      <c r="R77" s="19" t="s">
        <v>128</v>
      </c>
      <c r="S77" s="14" t="s">
        <v>234</v>
      </c>
      <c r="T77" s="11" t="s">
        <v>155</v>
      </c>
      <c r="U77" s="14" t="s">
        <v>9</v>
      </c>
    </row>
    <row r="78" spans="1:21" x14ac:dyDescent="0.2">
      <c r="A78" s="18" t="s">
        <v>18</v>
      </c>
      <c r="B78" s="19" t="s">
        <v>35</v>
      </c>
      <c r="C78" s="19">
        <v>86</v>
      </c>
      <c r="D78" s="19" t="s">
        <v>25</v>
      </c>
      <c r="E78" s="20">
        <v>32277</v>
      </c>
      <c r="F78" s="20">
        <v>32277</v>
      </c>
      <c r="G78" s="18">
        <v>1.73</v>
      </c>
      <c r="H78" s="18">
        <f>(5+(8/12))/3.281</f>
        <v>1.7271157167530224</v>
      </c>
      <c r="J78" s="18" t="s">
        <v>236</v>
      </c>
      <c r="K78" s="18" t="s">
        <v>208</v>
      </c>
      <c r="L78" s="18" t="s">
        <v>209</v>
      </c>
      <c r="M78" s="18" t="s">
        <v>142</v>
      </c>
      <c r="N78" s="18">
        <v>1</v>
      </c>
      <c r="P78" s="19" t="s">
        <v>303</v>
      </c>
      <c r="Q78" s="19"/>
      <c r="R78" s="19" t="s">
        <v>127</v>
      </c>
      <c r="S78" s="14" t="s">
        <v>235</v>
      </c>
      <c r="T78" s="11" t="s">
        <v>155</v>
      </c>
      <c r="U78" s="11" t="s">
        <v>171</v>
      </c>
    </row>
    <row r="79" spans="1:21" x14ac:dyDescent="0.2">
      <c r="A79" s="18" t="s">
        <v>18</v>
      </c>
      <c r="B79" s="19" t="s">
        <v>35</v>
      </c>
      <c r="C79" s="19"/>
      <c r="D79" s="19" t="s">
        <v>52</v>
      </c>
      <c r="E79" s="20">
        <v>32359</v>
      </c>
      <c r="F79" s="20">
        <v>32362</v>
      </c>
      <c r="G79" s="19" t="s">
        <v>278</v>
      </c>
      <c r="H79" s="19">
        <f>(3+(4/12))/3.281</f>
        <v>1.0159504216194251</v>
      </c>
      <c r="I79" s="19"/>
      <c r="J79" s="25" t="s">
        <v>139</v>
      </c>
      <c r="K79" s="19" t="s">
        <v>275</v>
      </c>
      <c r="L79" s="19" t="s">
        <v>276</v>
      </c>
      <c r="M79" s="19" t="s">
        <v>142</v>
      </c>
      <c r="N79" s="18">
        <v>1</v>
      </c>
      <c r="O79" s="19">
        <v>1</v>
      </c>
      <c r="P79" s="19"/>
      <c r="Q79" s="19"/>
      <c r="R79" s="19" t="s">
        <v>127</v>
      </c>
      <c r="S79" s="14" t="s">
        <v>277</v>
      </c>
      <c r="T79" s="11" t="s">
        <v>155</v>
      </c>
      <c r="U79" s="14"/>
    </row>
    <row r="80" spans="1:21" x14ac:dyDescent="0.2">
      <c r="A80" s="18" t="s">
        <v>18</v>
      </c>
      <c r="B80" s="19" t="s">
        <v>35</v>
      </c>
      <c r="C80" s="19"/>
      <c r="D80" s="19" t="s">
        <v>25</v>
      </c>
      <c r="E80" s="20">
        <v>32359</v>
      </c>
      <c r="F80" s="20">
        <v>32362</v>
      </c>
      <c r="G80" s="19">
        <v>1.52</v>
      </c>
      <c r="H80" s="19">
        <f>5/3.281</f>
        <v>1.5239256324291375</v>
      </c>
      <c r="I80" s="19"/>
      <c r="J80" s="25" t="s">
        <v>139</v>
      </c>
      <c r="K80" s="19" t="s">
        <v>275</v>
      </c>
      <c r="L80" s="19" t="s">
        <v>276</v>
      </c>
      <c r="M80" s="19" t="s">
        <v>142</v>
      </c>
      <c r="N80" s="18">
        <v>1</v>
      </c>
      <c r="O80" s="19">
        <v>1</v>
      </c>
      <c r="P80" s="19"/>
      <c r="Q80" s="19"/>
      <c r="R80" s="19" t="s">
        <v>127</v>
      </c>
      <c r="S80" s="14" t="s">
        <v>277</v>
      </c>
      <c r="T80" s="11" t="s">
        <v>155</v>
      </c>
      <c r="U80" s="14"/>
    </row>
    <row r="81" spans="1:21" x14ac:dyDescent="0.2">
      <c r="A81" s="18" t="s">
        <v>18</v>
      </c>
      <c r="B81" s="18" t="s">
        <v>35</v>
      </c>
      <c r="C81" s="23" t="s">
        <v>9</v>
      </c>
      <c r="D81" s="23" t="s">
        <v>133</v>
      </c>
      <c r="E81" s="27">
        <v>32411</v>
      </c>
      <c r="F81" s="27">
        <v>32411</v>
      </c>
      <c r="G81" s="22" t="s">
        <v>237</v>
      </c>
      <c r="H81" s="19"/>
      <c r="I81" s="19"/>
      <c r="J81" s="22" t="s">
        <v>281</v>
      </c>
      <c r="K81" s="19"/>
      <c r="L81" s="19"/>
      <c r="M81" s="19"/>
      <c r="N81" s="18">
        <v>1</v>
      </c>
      <c r="O81" s="19"/>
      <c r="Q81" s="19" t="s">
        <v>303</v>
      </c>
      <c r="R81" s="19" t="s">
        <v>127</v>
      </c>
      <c r="S81" s="11" t="s">
        <v>171</v>
      </c>
      <c r="T81" s="11" t="s">
        <v>155</v>
      </c>
      <c r="U81" s="11" t="s">
        <v>171</v>
      </c>
    </row>
    <row r="82" spans="1:21" x14ac:dyDescent="0.2">
      <c r="A82" s="18" t="s">
        <v>18</v>
      </c>
      <c r="B82" s="18" t="s">
        <v>35</v>
      </c>
      <c r="C82" s="18">
        <v>87</v>
      </c>
      <c r="D82" s="18" t="s">
        <v>52</v>
      </c>
      <c r="E82" s="20">
        <v>32598</v>
      </c>
      <c r="F82" s="20">
        <v>32600</v>
      </c>
      <c r="G82" s="19" t="s">
        <v>38</v>
      </c>
      <c r="J82" s="25" t="s">
        <v>139</v>
      </c>
      <c r="K82" s="18" t="s">
        <v>242</v>
      </c>
      <c r="L82" s="18" t="s">
        <v>168</v>
      </c>
      <c r="M82" s="18" t="s">
        <v>142</v>
      </c>
      <c r="N82" s="18">
        <v>1</v>
      </c>
      <c r="O82" s="18">
        <v>2</v>
      </c>
      <c r="P82" s="19" t="s">
        <v>9</v>
      </c>
      <c r="R82" s="18" t="s">
        <v>128</v>
      </c>
      <c r="S82" s="11" t="s">
        <v>243</v>
      </c>
      <c r="T82" s="11" t="s">
        <v>155</v>
      </c>
    </row>
    <row r="83" spans="1:21" x14ac:dyDescent="0.2">
      <c r="A83" s="18" t="s">
        <v>18</v>
      </c>
      <c r="B83" s="19" t="s">
        <v>35</v>
      </c>
      <c r="C83" s="19">
        <v>87</v>
      </c>
      <c r="D83" s="19" t="s">
        <v>145</v>
      </c>
      <c r="E83" s="20">
        <v>32676</v>
      </c>
      <c r="F83" s="20">
        <v>32677</v>
      </c>
      <c r="G83" s="18">
        <v>3631</v>
      </c>
      <c r="J83" s="25" t="s">
        <v>172</v>
      </c>
      <c r="K83" s="18" t="s">
        <v>183</v>
      </c>
      <c r="L83" s="18" t="s">
        <v>184</v>
      </c>
      <c r="M83" s="18" t="s">
        <v>142</v>
      </c>
      <c r="N83" s="18">
        <v>1</v>
      </c>
      <c r="O83" s="18">
        <v>1</v>
      </c>
      <c r="P83" s="19" t="s">
        <v>303</v>
      </c>
      <c r="Q83" s="19"/>
      <c r="R83" s="19" t="s">
        <v>127</v>
      </c>
      <c r="S83" s="14" t="s">
        <v>185</v>
      </c>
      <c r="T83" s="11" t="s">
        <v>155</v>
      </c>
      <c r="U83" s="26" t="s">
        <v>282</v>
      </c>
    </row>
    <row r="84" spans="1:21" x14ac:dyDescent="0.2">
      <c r="A84" s="18" t="s">
        <v>18</v>
      </c>
      <c r="B84" s="19" t="s">
        <v>35</v>
      </c>
      <c r="C84" s="19"/>
      <c r="D84" s="19" t="s">
        <v>179</v>
      </c>
      <c r="E84" s="20">
        <v>32716</v>
      </c>
      <c r="F84" s="20">
        <v>32726</v>
      </c>
      <c r="G84" s="18">
        <v>19.41</v>
      </c>
      <c r="J84" s="25" t="s">
        <v>200</v>
      </c>
      <c r="K84" s="18" t="s">
        <v>176</v>
      </c>
      <c r="L84" s="18" t="s">
        <v>177</v>
      </c>
      <c r="M84" s="18" t="s">
        <v>142</v>
      </c>
      <c r="N84" s="18">
        <v>3</v>
      </c>
      <c r="O84" s="18">
        <v>5</v>
      </c>
      <c r="P84" s="19"/>
      <c r="Q84" s="19"/>
      <c r="R84" s="19" t="s">
        <v>127</v>
      </c>
      <c r="S84" s="14" t="s">
        <v>298</v>
      </c>
      <c r="T84" s="11" t="s">
        <v>155</v>
      </c>
      <c r="U84" s="26"/>
    </row>
    <row r="85" spans="1:21" x14ac:dyDescent="0.2">
      <c r="A85" s="18" t="s">
        <v>18</v>
      </c>
      <c r="B85" s="19" t="s">
        <v>35</v>
      </c>
      <c r="C85" s="19"/>
      <c r="D85" s="19" t="s">
        <v>131</v>
      </c>
      <c r="E85" s="20">
        <v>32716</v>
      </c>
      <c r="F85" s="20">
        <v>32726</v>
      </c>
      <c r="G85" s="18">
        <v>42.93</v>
      </c>
      <c r="J85" s="25" t="s">
        <v>200</v>
      </c>
      <c r="K85" s="18" t="s">
        <v>176</v>
      </c>
      <c r="L85" s="18" t="s">
        <v>177</v>
      </c>
      <c r="M85" s="18" t="s">
        <v>142</v>
      </c>
      <c r="N85" s="18">
        <v>3</v>
      </c>
      <c r="O85" s="18">
        <v>4</v>
      </c>
      <c r="P85" s="19"/>
      <c r="Q85" s="19"/>
      <c r="R85" s="19" t="s">
        <v>127</v>
      </c>
      <c r="S85" s="14" t="s">
        <v>298</v>
      </c>
      <c r="T85" s="11" t="s">
        <v>155</v>
      </c>
      <c r="U85" s="26"/>
    </row>
    <row r="86" spans="1:21" x14ac:dyDescent="0.2">
      <c r="A86" s="18" t="s">
        <v>18</v>
      </c>
      <c r="B86" s="19" t="s">
        <v>35</v>
      </c>
      <c r="C86" s="19"/>
      <c r="D86" s="19" t="s">
        <v>25</v>
      </c>
      <c r="E86" s="20">
        <v>32716</v>
      </c>
      <c r="F86" s="20">
        <v>32726</v>
      </c>
      <c r="G86" s="19" t="s">
        <v>300</v>
      </c>
      <c r="J86" s="25" t="s">
        <v>200</v>
      </c>
      <c r="K86" s="18" t="s">
        <v>176</v>
      </c>
      <c r="L86" s="18" t="s">
        <v>177</v>
      </c>
      <c r="M86" s="18" t="s">
        <v>142</v>
      </c>
      <c r="N86" s="18">
        <v>1</v>
      </c>
      <c r="O86" s="18">
        <v>1</v>
      </c>
      <c r="P86" s="19"/>
      <c r="Q86" s="19"/>
      <c r="R86" s="19" t="s">
        <v>127</v>
      </c>
      <c r="S86" s="14" t="s">
        <v>298</v>
      </c>
      <c r="T86" s="11" t="s">
        <v>155</v>
      </c>
      <c r="U86" s="26"/>
    </row>
    <row r="87" spans="1:21" x14ac:dyDescent="0.2">
      <c r="A87" s="18" t="s">
        <v>18</v>
      </c>
      <c r="B87" s="19" t="s">
        <v>35</v>
      </c>
      <c r="C87" s="19"/>
      <c r="D87" s="19" t="s">
        <v>52</v>
      </c>
      <c r="E87" s="20">
        <v>32716</v>
      </c>
      <c r="F87" s="20">
        <v>32726</v>
      </c>
      <c r="G87" s="19" t="s">
        <v>299</v>
      </c>
      <c r="J87" s="25" t="s">
        <v>200</v>
      </c>
      <c r="K87" s="18" t="s">
        <v>176</v>
      </c>
      <c r="L87" s="18" t="s">
        <v>177</v>
      </c>
      <c r="M87" s="18" t="s">
        <v>142</v>
      </c>
      <c r="N87" s="18">
        <v>2</v>
      </c>
      <c r="O87" s="18">
        <v>2</v>
      </c>
      <c r="P87" s="19"/>
      <c r="Q87" s="19"/>
      <c r="R87" s="19" t="s">
        <v>127</v>
      </c>
      <c r="S87" s="14" t="s">
        <v>298</v>
      </c>
      <c r="T87" s="11" t="s">
        <v>155</v>
      </c>
      <c r="U87" s="26"/>
    </row>
    <row r="88" spans="1:21" x14ac:dyDescent="0.2">
      <c r="A88" s="18" t="s">
        <v>18</v>
      </c>
      <c r="B88" s="19" t="s">
        <v>35</v>
      </c>
      <c r="C88" s="19">
        <v>88</v>
      </c>
      <c r="D88" s="19" t="s">
        <v>52</v>
      </c>
      <c r="E88" s="20">
        <v>32922</v>
      </c>
      <c r="F88" s="20">
        <v>32922</v>
      </c>
      <c r="G88" s="19" t="s">
        <v>43</v>
      </c>
      <c r="H88" s="19">
        <f>(3+(3.5/12))/3.281</f>
        <v>1.003251041349182</v>
      </c>
      <c r="I88" s="19"/>
      <c r="J88" s="19" t="s">
        <v>252</v>
      </c>
      <c r="K88" s="19" t="s">
        <v>167</v>
      </c>
      <c r="L88" s="19" t="s">
        <v>168</v>
      </c>
      <c r="M88" s="19" t="s">
        <v>142</v>
      </c>
      <c r="N88" s="18">
        <v>1</v>
      </c>
      <c r="O88" s="19">
        <v>1</v>
      </c>
      <c r="P88" s="19" t="s">
        <v>303</v>
      </c>
      <c r="Q88" s="19"/>
      <c r="R88" s="19" t="s">
        <v>128</v>
      </c>
      <c r="S88" s="14" t="s">
        <v>253</v>
      </c>
      <c r="T88" s="11" t="s">
        <v>155</v>
      </c>
      <c r="U88" s="11" t="s">
        <v>186</v>
      </c>
    </row>
    <row r="89" spans="1:21" x14ac:dyDescent="0.2">
      <c r="A89" s="18" t="s">
        <v>18</v>
      </c>
      <c r="B89" s="18" t="s">
        <v>35</v>
      </c>
      <c r="C89" s="18">
        <v>88</v>
      </c>
      <c r="D89" s="18" t="s">
        <v>52</v>
      </c>
      <c r="E89" s="20">
        <v>32956</v>
      </c>
      <c r="F89" s="20">
        <v>32957</v>
      </c>
      <c r="G89" s="19" t="s">
        <v>246</v>
      </c>
      <c r="J89" s="25" t="s">
        <v>139</v>
      </c>
      <c r="K89" s="18" t="s">
        <v>219</v>
      </c>
      <c r="L89" s="18" t="s">
        <v>220</v>
      </c>
      <c r="M89" s="18" t="s">
        <v>142</v>
      </c>
      <c r="N89" s="18">
        <v>1</v>
      </c>
      <c r="O89" s="18">
        <v>1</v>
      </c>
      <c r="R89" s="18" t="s">
        <v>128</v>
      </c>
      <c r="S89" s="11" t="s">
        <v>245</v>
      </c>
      <c r="T89" s="11" t="s">
        <v>155</v>
      </c>
    </row>
    <row r="90" spans="1:21" x14ac:dyDescent="0.2">
      <c r="A90" s="18" t="s">
        <v>18</v>
      </c>
      <c r="B90" s="18" t="s">
        <v>35</v>
      </c>
      <c r="C90" s="18">
        <v>89</v>
      </c>
      <c r="D90" s="18" t="s">
        <v>199</v>
      </c>
      <c r="E90" s="20">
        <v>33285</v>
      </c>
      <c r="F90" s="20">
        <v>33285</v>
      </c>
      <c r="G90" s="18">
        <v>572</v>
      </c>
      <c r="J90" s="25" t="s">
        <v>251</v>
      </c>
      <c r="K90" s="18" t="s">
        <v>173</v>
      </c>
      <c r="L90" s="18" t="s">
        <v>174</v>
      </c>
      <c r="M90" s="18" t="s">
        <v>142</v>
      </c>
      <c r="N90" s="18">
        <v>1</v>
      </c>
      <c r="O90" s="18">
        <v>1</v>
      </c>
      <c r="R90" s="18" t="s">
        <v>128</v>
      </c>
      <c r="S90" s="11" t="s">
        <v>249</v>
      </c>
      <c r="T90" s="11" t="s">
        <v>155</v>
      </c>
    </row>
    <row r="91" spans="1:21" x14ac:dyDescent="0.2">
      <c r="A91" s="18" t="s">
        <v>18</v>
      </c>
      <c r="B91" s="18" t="s">
        <v>35</v>
      </c>
      <c r="C91" s="18">
        <v>89</v>
      </c>
      <c r="D91" s="18" t="s">
        <v>52</v>
      </c>
      <c r="E91" s="20">
        <v>33319</v>
      </c>
      <c r="F91" s="20">
        <v>33321</v>
      </c>
      <c r="G91" s="19" t="s">
        <v>250</v>
      </c>
      <c r="H91" s="18">
        <f>(2+(10/12))/3.281</f>
        <v>0.86355785837651122</v>
      </c>
      <c r="J91" s="25" t="s">
        <v>139</v>
      </c>
      <c r="K91" s="18" t="s">
        <v>247</v>
      </c>
      <c r="L91" s="18" t="s">
        <v>248</v>
      </c>
      <c r="M91" s="18" t="s">
        <v>142</v>
      </c>
      <c r="N91" s="18">
        <v>1</v>
      </c>
      <c r="O91" s="18">
        <v>1</v>
      </c>
      <c r="R91" s="18" t="s">
        <v>128</v>
      </c>
      <c r="S91" s="11" t="s">
        <v>249</v>
      </c>
      <c r="T91" s="11" t="s">
        <v>155</v>
      </c>
    </row>
    <row r="92" spans="1:21" x14ac:dyDescent="0.2">
      <c r="A92" s="18" t="s">
        <v>18</v>
      </c>
      <c r="B92" s="19" t="s">
        <v>35</v>
      </c>
      <c r="C92" s="18">
        <v>89</v>
      </c>
      <c r="D92" s="18" t="s">
        <v>130</v>
      </c>
      <c r="E92" s="20">
        <v>33423</v>
      </c>
      <c r="F92" s="20">
        <v>33426</v>
      </c>
      <c r="G92" s="18">
        <v>3.34</v>
      </c>
      <c r="H92" s="18" t="s">
        <v>9</v>
      </c>
      <c r="J92" s="25" t="s">
        <v>139</v>
      </c>
      <c r="K92" s="18" t="s">
        <v>197</v>
      </c>
      <c r="L92" s="18" t="s">
        <v>198</v>
      </c>
      <c r="M92" s="18" t="s">
        <v>142</v>
      </c>
      <c r="N92" s="18">
        <v>1</v>
      </c>
      <c r="O92" s="18">
        <v>1</v>
      </c>
      <c r="R92" s="18" t="s">
        <v>127</v>
      </c>
      <c r="S92" s="14" t="s">
        <v>196</v>
      </c>
      <c r="T92" s="11" t="s">
        <v>155</v>
      </c>
    </row>
    <row r="93" spans="1:21" x14ac:dyDescent="0.2">
      <c r="A93" s="18" t="s">
        <v>18</v>
      </c>
      <c r="B93" s="19" t="s">
        <v>35</v>
      </c>
      <c r="C93" s="18">
        <v>89</v>
      </c>
      <c r="D93" s="18" t="s">
        <v>25</v>
      </c>
      <c r="E93" s="20">
        <v>33423</v>
      </c>
      <c r="F93" s="20">
        <v>33426</v>
      </c>
      <c r="G93" s="18">
        <v>1.1299999999999999</v>
      </c>
      <c r="H93" s="18" t="s">
        <v>9</v>
      </c>
      <c r="J93" s="25" t="s">
        <v>139</v>
      </c>
      <c r="K93" s="18" t="s">
        <v>197</v>
      </c>
      <c r="L93" s="18" t="s">
        <v>198</v>
      </c>
      <c r="M93" s="18" t="s">
        <v>142</v>
      </c>
      <c r="N93" s="18">
        <v>1</v>
      </c>
      <c r="O93" s="18">
        <v>1</v>
      </c>
      <c r="R93" s="18" t="s">
        <v>127</v>
      </c>
      <c r="S93" s="14" t="s">
        <v>196</v>
      </c>
      <c r="T93" s="11" t="s">
        <v>155</v>
      </c>
    </row>
    <row r="94" spans="1:21" x14ac:dyDescent="0.2">
      <c r="A94" s="18" t="s">
        <v>18</v>
      </c>
      <c r="B94" s="19" t="s">
        <v>35</v>
      </c>
      <c r="C94" s="18">
        <v>89</v>
      </c>
      <c r="D94" s="18" t="s">
        <v>199</v>
      </c>
      <c r="E94" s="20">
        <v>33423</v>
      </c>
      <c r="F94" s="20">
        <v>33426</v>
      </c>
      <c r="G94" s="18">
        <v>1113</v>
      </c>
      <c r="H94" s="18" t="s">
        <v>9</v>
      </c>
      <c r="J94" s="25" t="s">
        <v>139</v>
      </c>
      <c r="K94" s="18" t="s">
        <v>197</v>
      </c>
      <c r="L94" s="18" t="s">
        <v>198</v>
      </c>
      <c r="M94" s="18" t="s">
        <v>142</v>
      </c>
      <c r="N94" s="18">
        <v>1</v>
      </c>
      <c r="O94" s="18">
        <v>1</v>
      </c>
      <c r="R94" s="18" t="s">
        <v>127</v>
      </c>
      <c r="S94" s="14" t="s">
        <v>196</v>
      </c>
      <c r="T94" s="11" t="s">
        <v>155</v>
      </c>
    </row>
    <row r="95" spans="1:21" x14ac:dyDescent="0.2">
      <c r="A95" s="18" t="s">
        <v>18</v>
      </c>
      <c r="B95" s="18" t="s">
        <v>244</v>
      </c>
      <c r="C95" s="18">
        <v>90</v>
      </c>
      <c r="D95" s="18" t="s">
        <v>179</v>
      </c>
      <c r="E95" s="21">
        <v>33829</v>
      </c>
      <c r="F95" s="20">
        <v>33832</v>
      </c>
      <c r="G95" s="18">
        <v>23.95</v>
      </c>
      <c r="I95" s="28" t="s">
        <v>259</v>
      </c>
      <c r="J95" s="25" t="s">
        <v>139</v>
      </c>
      <c r="K95" s="18" t="s">
        <v>255</v>
      </c>
      <c r="L95" s="18" t="s">
        <v>256</v>
      </c>
      <c r="M95" s="18" t="s">
        <v>142</v>
      </c>
      <c r="N95" s="18">
        <v>1</v>
      </c>
      <c r="O95" s="18">
        <v>1</v>
      </c>
      <c r="R95" s="18" t="s">
        <v>127</v>
      </c>
      <c r="S95" s="14" t="s">
        <v>257</v>
      </c>
      <c r="T95" s="11" t="s">
        <v>155</v>
      </c>
    </row>
    <row r="96" spans="1:21" x14ac:dyDescent="0.2">
      <c r="A96" s="18" t="s">
        <v>18</v>
      </c>
      <c r="B96" s="18" t="s">
        <v>244</v>
      </c>
      <c r="C96" s="18">
        <v>90</v>
      </c>
      <c r="D96" s="18" t="s">
        <v>131</v>
      </c>
      <c r="E96" s="21">
        <v>33829</v>
      </c>
      <c r="F96" s="20">
        <v>33832</v>
      </c>
      <c r="G96" s="18">
        <v>53.41</v>
      </c>
      <c r="I96" s="29" t="s">
        <v>260</v>
      </c>
      <c r="J96" s="25" t="s">
        <v>139</v>
      </c>
      <c r="K96" s="18" t="s">
        <v>255</v>
      </c>
      <c r="L96" s="18" t="s">
        <v>256</v>
      </c>
      <c r="M96" s="18" t="s">
        <v>142</v>
      </c>
      <c r="N96" s="18">
        <v>1</v>
      </c>
      <c r="O96" s="18">
        <v>1</v>
      </c>
      <c r="R96" s="18" t="s">
        <v>127</v>
      </c>
      <c r="S96" s="14" t="s">
        <v>257</v>
      </c>
      <c r="T96" s="11" t="s">
        <v>155</v>
      </c>
    </row>
    <row r="97" spans="1:20" x14ac:dyDescent="0.2">
      <c r="A97" s="18" t="s">
        <v>18</v>
      </c>
      <c r="B97" s="18" t="s">
        <v>244</v>
      </c>
      <c r="C97" s="18">
        <v>90</v>
      </c>
      <c r="D97" s="18" t="s">
        <v>52</v>
      </c>
      <c r="E97" s="21">
        <v>33829</v>
      </c>
      <c r="F97" s="20">
        <v>33832</v>
      </c>
      <c r="G97" s="19" t="s">
        <v>261</v>
      </c>
      <c r="H97" s="18">
        <f>(2+(9.75/12))/3.281</f>
        <v>0.85720816824138979</v>
      </c>
      <c r="J97" s="25" t="s">
        <v>139</v>
      </c>
      <c r="K97" s="18" t="s">
        <v>255</v>
      </c>
      <c r="L97" s="18" t="s">
        <v>256</v>
      </c>
      <c r="M97" s="18" t="s">
        <v>142</v>
      </c>
      <c r="N97" s="18">
        <v>1</v>
      </c>
      <c r="O97" s="18">
        <v>1</v>
      </c>
      <c r="R97" s="18" t="s">
        <v>127</v>
      </c>
      <c r="S97" s="14" t="s">
        <v>257</v>
      </c>
      <c r="T97" s="11" t="s">
        <v>155</v>
      </c>
    </row>
    <row r="98" spans="1:20" x14ac:dyDescent="0.2">
      <c r="A98" s="18" t="s">
        <v>18</v>
      </c>
      <c r="B98" s="18" t="s">
        <v>244</v>
      </c>
      <c r="C98" s="18">
        <v>90</v>
      </c>
      <c r="D98" s="18" t="s">
        <v>129</v>
      </c>
      <c r="E98" s="21">
        <v>33829</v>
      </c>
      <c r="F98" s="20">
        <v>33832</v>
      </c>
      <c r="G98" s="18">
        <v>1.47</v>
      </c>
      <c r="J98" s="25" t="s">
        <v>139</v>
      </c>
      <c r="K98" s="18" t="s">
        <v>255</v>
      </c>
      <c r="L98" s="18" t="s">
        <v>256</v>
      </c>
      <c r="M98" s="18" t="s">
        <v>142</v>
      </c>
      <c r="N98" s="18">
        <v>1</v>
      </c>
      <c r="O98" s="18">
        <v>1</v>
      </c>
      <c r="R98" s="18" t="s">
        <v>127</v>
      </c>
      <c r="S98" s="14" t="s">
        <v>257</v>
      </c>
      <c r="T98" s="11" t="s">
        <v>155</v>
      </c>
    </row>
    <row r="99" spans="1:20" x14ac:dyDescent="0.2">
      <c r="A99" s="18" t="s">
        <v>18</v>
      </c>
      <c r="B99" s="18" t="s">
        <v>244</v>
      </c>
      <c r="C99" s="18">
        <v>90</v>
      </c>
      <c r="D99" s="18" t="s">
        <v>25</v>
      </c>
      <c r="E99" s="21">
        <v>33829</v>
      </c>
      <c r="F99" s="20">
        <v>33832</v>
      </c>
      <c r="G99" s="19" t="s">
        <v>262</v>
      </c>
      <c r="J99" s="25" t="s">
        <v>139</v>
      </c>
      <c r="K99" s="18" t="s">
        <v>255</v>
      </c>
      <c r="L99" s="18" t="s">
        <v>256</v>
      </c>
      <c r="M99" s="18" t="s">
        <v>142</v>
      </c>
      <c r="N99" s="18">
        <v>1</v>
      </c>
      <c r="O99" s="18">
        <v>1</v>
      </c>
      <c r="P99" s="23" t="s">
        <v>263</v>
      </c>
      <c r="R99" s="18" t="s">
        <v>127</v>
      </c>
      <c r="S99" s="14" t="s">
        <v>257</v>
      </c>
      <c r="T99" s="11" t="s">
        <v>155</v>
      </c>
    </row>
    <row r="100" spans="1:20" x14ac:dyDescent="0.2">
      <c r="A100" s="18" t="s">
        <v>18</v>
      </c>
      <c r="B100" s="18" t="s">
        <v>244</v>
      </c>
      <c r="C100" s="18">
        <v>90</v>
      </c>
      <c r="D100" s="18" t="s">
        <v>240</v>
      </c>
      <c r="E100" s="21">
        <v>33829</v>
      </c>
      <c r="F100" s="20">
        <v>33832</v>
      </c>
      <c r="G100" s="18">
        <v>3.82</v>
      </c>
      <c r="J100" s="25" t="s">
        <v>139</v>
      </c>
      <c r="K100" s="18" t="s">
        <v>255</v>
      </c>
      <c r="L100" s="18" t="s">
        <v>256</v>
      </c>
      <c r="M100" s="18" t="s">
        <v>142</v>
      </c>
      <c r="N100" s="18">
        <v>1</v>
      </c>
      <c r="O100" s="18">
        <v>1</v>
      </c>
      <c r="R100" s="18" t="s">
        <v>127</v>
      </c>
      <c r="S100" s="14" t="s">
        <v>257</v>
      </c>
      <c r="T100" s="11" t="s">
        <v>155</v>
      </c>
    </row>
    <row r="101" spans="1:20" x14ac:dyDescent="0.2">
      <c r="A101" s="18" t="s">
        <v>18</v>
      </c>
      <c r="B101" s="18" t="s">
        <v>244</v>
      </c>
      <c r="C101" s="18">
        <v>90</v>
      </c>
      <c r="D101" s="18" t="s">
        <v>264</v>
      </c>
      <c r="E101" s="21">
        <v>33829</v>
      </c>
      <c r="F101" s="20">
        <v>33832</v>
      </c>
      <c r="G101" s="18">
        <v>9.92</v>
      </c>
      <c r="J101" s="25" t="s">
        <v>139</v>
      </c>
      <c r="K101" s="18" t="s">
        <v>255</v>
      </c>
      <c r="L101" s="18" t="s">
        <v>256</v>
      </c>
      <c r="M101" s="18" t="s">
        <v>142</v>
      </c>
      <c r="N101" s="18">
        <v>1</v>
      </c>
      <c r="O101" s="18">
        <v>1</v>
      </c>
      <c r="R101" s="18" t="s">
        <v>127</v>
      </c>
      <c r="S101" s="14" t="s">
        <v>257</v>
      </c>
      <c r="T101" s="11" t="s">
        <v>155</v>
      </c>
    </row>
    <row r="102" spans="1:20" x14ac:dyDescent="0.2">
      <c r="A102" s="18" t="s">
        <v>18</v>
      </c>
      <c r="B102" s="18" t="s">
        <v>244</v>
      </c>
      <c r="C102" s="18">
        <v>90</v>
      </c>
      <c r="D102" s="18" t="s">
        <v>265</v>
      </c>
      <c r="E102" s="21">
        <v>33829</v>
      </c>
      <c r="F102" s="20">
        <v>33832</v>
      </c>
      <c r="G102" s="18">
        <v>11.38</v>
      </c>
      <c r="J102" s="25" t="s">
        <v>139</v>
      </c>
      <c r="K102" s="18" t="s">
        <v>255</v>
      </c>
      <c r="L102" s="18" t="s">
        <v>256</v>
      </c>
      <c r="M102" s="18" t="s">
        <v>142</v>
      </c>
      <c r="N102" s="18">
        <v>1</v>
      </c>
      <c r="O102" s="18">
        <v>1</v>
      </c>
      <c r="R102" s="18" t="s">
        <v>127</v>
      </c>
      <c r="S102" s="14" t="s">
        <v>257</v>
      </c>
      <c r="T102" s="11" t="s">
        <v>155</v>
      </c>
    </row>
    <row r="104" spans="1:20" x14ac:dyDescent="0.2">
      <c r="A104" s="18" t="s">
        <v>18</v>
      </c>
      <c r="J104" s="23" t="s">
        <v>302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2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2023-09-04T04:24:27Z</cp:lastPrinted>
  <dcterms:created xsi:type="dcterms:W3CDTF">2023-01-28T22:24:19Z</dcterms:created>
  <dcterms:modified xsi:type="dcterms:W3CDTF">2023-09-04T04:51:09Z</dcterms:modified>
</cp:coreProperties>
</file>