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ise\Desktop\"/>
    </mc:Choice>
  </mc:AlternateContent>
  <bookViews>
    <workbookView xWindow="2790" yWindow="0" windowWidth="15150" windowHeight="10710"/>
  </bookViews>
  <sheets>
    <sheet name="Women" sheetId="2" r:id="rId1"/>
    <sheet name="Men" sheetId="1" r:id="rId2"/>
  </sheets>
  <definedNames>
    <definedName name="_xlnm.Print_Area" localSheetId="1">Men!$B$1:$M$80</definedName>
    <definedName name="_xlnm.Print_Area" localSheetId="0">Women!$B$1:$M$35</definedName>
    <definedName name="_xlnm.Print_Titles" localSheetId="1">Men!$1:$5</definedName>
    <definedName name="_xlnm.Print_Titles" localSheetId="0">Women!$1:$5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4" i="1" l="1"/>
  <c r="N52" i="1"/>
  <c r="N76" i="1"/>
  <c r="N75" i="1"/>
  <c r="N80" i="1"/>
  <c r="N16" i="1" l="1"/>
  <c r="N9" i="1"/>
  <c r="E5" i="1"/>
  <c r="N77" i="1"/>
  <c r="N62" i="1"/>
  <c r="N43" i="1"/>
  <c r="N42" i="1"/>
  <c r="N74" i="1"/>
  <c r="N67" i="1"/>
  <c r="N61" i="1"/>
  <c r="N57" i="1"/>
  <c r="N41" i="1"/>
  <c r="N51" i="1" l="1"/>
  <c r="N50" i="1"/>
  <c r="N34" i="1"/>
  <c r="N33" i="1"/>
  <c r="N28" i="1"/>
  <c r="N8" i="1"/>
  <c r="N21" i="1"/>
  <c r="V11" i="1" l="1"/>
  <c r="W11" i="1"/>
  <c r="Y11" i="1"/>
  <c r="X11" i="1"/>
  <c r="U11" i="1"/>
  <c r="T11" i="1"/>
  <c r="N14" i="1"/>
  <c r="N72" i="1" l="1"/>
  <c r="N27" i="1"/>
  <c r="N49" i="1"/>
  <c r="N66" i="1"/>
  <c r="N20" i="1"/>
  <c r="N26" i="1"/>
  <c r="N65" i="1"/>
  <c r="N56" i="1"/>
  <c r="N40" i="1"/>
  <c r="N60" i="1"/>
  <c r="N55" i="1"/>
  <c r="N48" i="1"/>
  <c r="N18" i="1"/>
  <c r="N47" i="1"/>
  <c r="N39" i="1"/>
  <c r="N38" i="1"/>
  <c r="N32" i="1"/>
  <c r="N25" i="1"/>
  <c r="N7" i="1"/>
  <c r="N13" i="1"/>
</calcChain>
</file>

<file path=xl/sharedStrings.xml><?xml version="1.0" encoding="utf-8"?>
<sst xmlns="http://schemas.openxmlformats.org/spreadsheetml/2006/main" count="549" uniqueCount="186">
  <si>
    <t>M40</t>
  </si>
  <si>
    <t>M50</t>
  </si>
  <si>
    <t>M60</t>
  </si>
  <si>
    <t>Bruce Hescock</t>
  </si>
  <si>
    <t>Richard Morcom</t>
  </si>
  <si>
    <t>Bud Deacon</t>
  </si>
  <si>
    <t>https://www.mastershistory.org/history/history/SFVTC_06%201975.pdf</t>
  </si>
  <si>
    <t>Phil Mulkey</t>
  </si>
  <si>
    <t>M35</t>
  </si>
  <si>
    <t xml:space="preserve"> </t>
  </si>
  <si>
    <t>M45</t>
  </si>
  <si>
    <t>Harry Hawke</t>
  </si>
  <si>
    <t>M55</t>
  </si>
  <si>
    <t>M65</t>
  </si>
  <si>
    <t>M70</t>
  </si>
  <si>
    <t>M75</t>
  </si>
  <si>
    <t>Dutch Wamerdam</t>
  </si>
  <si>
    <t>Glendale, CA</t>
  </si>
  <si>
    <t>Russel Hargreaves</t>
  </si>
  <si>
    <t>Herbert Anderson</t>
  </si>
  <si>
    <t xml:space="preserve">https://www.mastershistory.org/newsletter/wava1.pdf </t>
  </si>
  <si>
    <t>Claude Hills</t>
  </si>
  <si>
    <t>M/D/Y</t>
  </si>
  <si>
    <t>Location</t>
  </si>
  <si>
    <t xml:space="preserve">https://www.mastershistory.org/NMN/NMN-July-1981s.pdf </t>
  </si>
  <si>
    <t xml:space="preserve"> https://www.mastershistory.org/NMN/NMN-July-1982s.pdf</t>
  </si>
  <si>
    <t xml:space="preserve">https://www.mastershistory.org/NMN/NMN-July-1982s.pdf </t>
  </si>
  <si>
    <t>Dave Thoreson</t>
  </si>
  <si>
    <t>DOB</t>
  </si>
  <si>
    <t>Day One</t>
  </si>
  <si>
    <t>Age</t>
  </si>
  <si>
    <t>Group</t>
  </si>
  <si>
    <t>Name</t>
  </si>
  <si>
    <t>Confirm</t>
  </si>
  <si>
    <t>Ed Oleata</t>
  </si>
  <si>
    <t>M80</t>
  </si>
  <si>
    <t>John Whittemore</t>
  </si>
  <si>
    <t>11/20/1899</t>
  </si>
  <si>
    <t xml:space="preserve">https://www.mastershistory.org/NMN/NMN-February-1985s.pdf </t>
  </si>
  <si>
    <t xml:space="preserve"> https://www.mastershistory.org/NMN/NMN-November-1985s.pdf</t>
  </si>
  <si>
    <t>Gary Miller</t>
  </si>
  <si>
    <t>Harvey Schellenberg</t>
  </si>
  <si>
    <t>Gainsville, FL</t>
  </si>
  <si>
    <t>Santa Maria, CA</t>
  </si>
  <si>
    <t>Honolulu, HI</t>
  </si>
  <si>
    <t>Ft Lauderdale, FL</t>
  </si>
  <si>
    <t>Kenosha, WI</t>
  </si>
  <si>
    <t>Collegeville, PA</t>
  </si>
  <si>
    <t>Boulder, CO</t>
  </si>
  <si>
    <t>Santa Barbara, CA</t>
  </si>
  <si>
    <t>Tables</t>
  </si>
  <si>
    <t xml:space="preserve"> https://www.mastershistory.org/NMN/06_1988.pdf</t>
  </si>
  <si>
    <t>3064 p</t>
  </si>
  <si>
    <t>M85</t>
  </si>
  <si>
    <t xml:space="preserve">https://www.mastershistory.org/NMN/07_1989.pdf </t>
  </si>
  <si>
    <t>Arling Pitcher</t>
  </si>
  <si>
    <t>Rex Harvey</t>
  </si>
  <si>
    <t>Eugene, OR</t>
  </si>
  <si>
    <t>https://world-masters-athletics.org/wp-content/uploads/2023/01/1989Eugene.pdf</t>
  </si>
  <si>
    <t>SH</t>
  </si>
  <si>
    <t>LJ</t>
  </si>
  <si>
    <t>PV</t>
  </si>
  <si>
    <t>SP</t>
  </si>
  <si>
    <t>DT</t>
  </si>
  <si>
    <t>JT</t>
  </si>
  <si>
    <t>HJ</t>
  </si>
  <si>
    <t>15.60</t>
  </si>
  <si>
    <t>5:28.06</t>
  </si>
  <si>
    <t>4.30</t>
  </si>
  <si>
    <t>17.0h</t>
  </si>
  <si>
    <t>5:11.0</t>
  </si>
  <si>
    <t xml:space="preserve">https://www.newspapers.com/image/1196650310/?match=1&amp;terms=%22Bruce%20Hescock%22 </t>
  </si>
  <si>
    <t>12.5h</t>
  </si>
  <si>
    <t>57.0h</t>
  </si>
  <si>
    <t>5890 p</t>
  </si>
  <si>
    <t xml:space="preserve">https://www.mastershistory.org/NMN/05_1994.pdf </t>
  </si>
  <si>
    <t xml:space="preserve"> https://www.mastershistory.org/NMN/05_1994.pdf</t>
  </si>
  <si>
    <t>---</t>
  </si>
  <si>
    <t>1975-1994 [1962]</t>
  </si>
  <si>
    <t>8/x/1986</t>
  </si>
  <si>
    <t>Denver Smith</t>
  </si>
  <si>
    <t>George "Buck" Bradberry</t>
  </si>
  <si>
    <t>1994-1995 [1989]</t>
  </si>
  <si>
    <t>https://www.mastershistory.org/NMN/05_1995.pdf</t>
  </si>
  <si>
    <t xml:space="preserve"> https://www.mastershistory.org/NMN/05_1995.pdf</t>
  </si>
  <si>
    <t>WAVA</t>
  </si>
  <si>
    <t>Dale Lance</t>
  </si>
  <si>
    <t xml:space="preserve"> https://www.mastershistory.org/NMN/05_1997.pdf</t>
  </si>
  <si>
    <t xml:space="preserve">https://www.mastershistory.org/NMN/05_1997.pdf </t>
  </si>
  <si>
    <t xml:space="preserve">https://www.mastershistory.org/NMN/04_1998.pdf </t>
  </si>
  <si>
    <t>Stan Vegar</t>
  </si>
  <si>
    <t>Bob Boal</t>
  </si>
  <si>
    <t xml:space="preserve">https://www.mastershistory.org/NMN/04_1999.pdf </t>
  </si>
  <si>
    <t xml:space="preserve">https://www.mastershistory.org/NMN/04_2004.pdf </t>
  </si>
  <si>
    <t>2004 ?</t>
  </si>
  <si>
    <t xml:space="preserve">https://www.mastershistory.org/NMN/04_2005.pdf </t>
  </si>
  <si>
    <t xml:space="preserve"> https://www.mastershistory.org/NMN/04_2005.pdf</t>
  </si>
  <si>
    <t>1995-2005 [1994]</t>
  </si>
  <si>
    <t>Kip Janvrin</t>
  </si>
  <si>
    <t>Emil Pawlik</t>
  </si>
  <si>
    <t>Phil Shipp</t>
  </si>
  <si>
    <t>Fred Hirsimaki</t>
  </si>
  <si>
    <t>2004-2006 [2004 ?]</t>
  </si>
  <si>
    <t xml:space="preserve">https://www.mastershistory.org/NMN/04_2006.pdf </t>
  </si>
  <si>
    <t xml:space="preserve"> https://www.mastershistory.org/NMN/04_2006.pdf</t>
  </si>
  <si>
    <t>Convention</t>
  </si>
  <si>
    <t>Report</t>
  </si>
  <si>
    <t>Table</t>
  </si>
  <si>
    <t>San Sebastian, Spain</t>
  </si>
  <si>
    <t>Mayfield, OH</t>
  </si>
  <si>
    <t xml:space="preserve">https://mastershistory.org/wp-content/uploads/2018/12/2005-Records-Report.pdf </t>
  </si>
  <si>
    <t xml:space="preserve"> https://mastershistory.org/wp-content/uploads/2018/12/2005-Records-Report.pdf</t>
  </si>
  <si>
    <t>Dennis Sullivan</t>
  </si>
  <si>
    <t>Seattle, WA</t>
  </si>
  <si>
    <t>https://mastershistory.org/wp-content/uploads/2018/12/2006-Records-Report.pdf</t>
  </si>
  <si>
    <t>Jim Russ</t>
  </si>
  <si>
    <t>Riccione</t>
  </si>
  <si>
    <t>https://mastershistory.org/wp-content/uploads/2018/12/2007-Records-Report.pdf</t>
  </si>
  <si>
    <t>Ken Ellis</t>
  </si>
  <si>
    <t>Carolina</t>
  </si>
  <si>
    <t>https://mastershistory.org/wp-content/uploads/2018/12/2008-Records-Report.pdf</t>
  </si>
  <si>
    <t>https://mastershistory.org/wp-content/uploads/2018/12/2009-Records-Report.pdf</t>
  </si>
  <si>
    <t>William Murray</t>
  </si>
  <si>
    <t>Robert Hewitt</t>
  </si>
  <si>
    <t>Turku</t>
  </si>
  <si>
    <t>Dan Buckley</t>
  </si>
  <si>
    <t>https://mastershistory.org/wp-content/uploads/2018/12/2010-Records-Report.pdf</t>
  </si>
  <si>
    <t>W45</t>
  </si>
  <si>
    <t>Caryl Senn-Griffiths</t>
  </si>
  <si>
    <t>Sacramento, CA</t>
  </si>
  <si>
    <t>M90</t>
  </si>
  <si>
    <t>Ralph Maxwell</t>
  </si>
  <si>
    <t>https://mastershistory.org/Records/Records%20Report/2011%20Records%20Report.pdf</t>
  </si>
  <si>
    <t>Brian Coushay</t>
  </si>
  <si>
    <t>https://mastershistory.org/Records/Records%20Report/2014%20Records%20Report.pdf</t>
  </si>
  <si>
    <t>W40</t>
  </si>
  <si>
    <t>Jessica Reifer</t>
  </si>
  <si>
    <t>Doug Osland</t>
  </si>
  <si>
    <t>https://mastershistory.org/Records/Records%20Report/2015%20Records%20Report.pdf</t>
  </si>
  <si>
    <t>W35</t>
  </si>
  <si>
    <t>Stephanie Colby</t>
  </si>
  <si>
    <t>https://mastershistory.org/Records/Records%20Report/2017%20Records%20Report.pdf</t>
  </si>
  <si>
    <t>W70</t>
  </si>
  <si>
    <t>Barbara Warren</t>
  </si>
  <si>
    <t>W65</t>
  </si>
  <si>
    <t>Kay Glynn</t>
  </si>
  <si>
    <t>https://mastershistory.org/wp-content/uploads/2023/02/2018-Records-Committee-Annual-Meeting-2018.pdf</t>
  </si>
  <si>
    <t>W60</t>
  </si>
  <si>
    <t>Rita Hanscom</t>
  </si>
  <si>
    <t>Waukesha, WI</t>
  </si>
  <si>
    <t>https://mastershistory.org/wp-content/uploads/2023/02/2019MastersTrackAndFieldRecords.pdf</t>
  </si>
  <si>
    <t>W50</t>
  </si>
  <si>
    <t>Jennifer Hedges</t>
  </si>
  <si>
    <t>Angela Herzner Bickel</t>
  </si>
  <si>
    <t>Rodney Atherton</t>
  </si>
  <si>
    <t>Jacksonville, FL</t>
  </si>
  <si>
    <t>https://mastershistory.org/wp-content/uploads/2023/02/2022-Masters-Records-Convention.pdf</t>
  </si>
  <si>
    <t>Roger Vergin</t>
  </si>
  <si>
    <t>St Charles, MO</t>
  </si>
  <si>
    <t>W75</t>
  </si>
  <si>
    <t>Daphne Scott</t>
  </si>
  <si>
    <t>Walnut, CA</t>
  </si>
  <si>
    <t>https://mastershistory.org/wp-content/uploads/2023/12/2023-Masters-Track-Field-Records-Summary.pdf</t>
  </si>
  <si>
    <t>W90</t>
  </si>
  <si>
    <t>Florence Meiler</t>
  </si>
  <si>
    <t>Charlottesville, VA</t>
  </si>
  <si>
    <t>https://mastershistory.org/wp-content/uploads/2025/12/2024-MastersTrackAndFieldRecordsSummary-1.pdf</t>
  </si>
  <si>
    <t>Rankings</t>
  </si>
  <si>
    <t>Database</t>
  </si>
  <si>
    <t>as of May 8, 2026</t>
  </si>
  <si>
    <t>W55</t>
  </si>
  <si>
    <t>The above needs to be compared to:</t>
  </si>
  <si>
    <t>http://www.decamouse.com/sitebuildercontent/sitebuilderfiles/decamouseoutdoorcestatisticalhistory20250820.pdf</t>
  </si>
  <si>
    <t>Jayme Wyss</t>
  </si>
  <si>
    <t>Shoreline, WA</t>
  </si>
  <si>
    <t>W80</t>
  </si>
  <si>
    <t>W85</t>
  </si>
  <si>
    <t>Nancy Berger</t>
  </si>
  <si>
    <t>[Table Year ?]</t>
  </si>
  <si>
    <t>David Burton</t>
  </si>
  <si>
    <t>San Marcos, TX</t>
  </si>
  <si>
    <t>Neosho, MO</t>
  </si>
  <si>
    <t>Lahti, FIN</t>
  </si>
  <si>
    <t>San Antonio, TX</t>
  </si>
  <si>
    <t>Joplin, MO</t>
  </si>
  <si>
    <t>Charlotte, 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</si>
</sst>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2" fillId="0" borderId="0" xfId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quotePrefix="1" applyFont="1"/>
    <xf numFmtId="0" fontId="0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0" fillId="0" borderId="1" xfId="0" quotePrefix="1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astershistory.org/wp-content/uploads/2023/02/2019MastersTrackAndFieldRecords.pdf" TargetMode="External"/><Relationship Id="rId13" Type="http://schemas.openxmlformats.org/officeDocument/2006/relationships/hyperlink" Target="https://mastershistory.org/wp-content/uploads/2023/12/2023-Masters-Track-Field-Records-Summary.pdf" TargetMode="External"/><Relationship Id="rId3" Type="http://schemas.openxmlformats.org/officeDocument/2006/relationships/hyperlink" Target="https://mastershistory.org/Records/Records%20Report/2017%20Records%20Report.pdf" TargetMode="External"/><Relationship Id="rId7" Type="http://schemas.openxmlformats.org/officeDocument/2006/relationships/hyperlink" Target="https://mastershistory.org/wp-content/uploads/2023/02/2019MastersTrackAndFieldRecords.pdf" TargetMode="External"/><Relationship Id="rId12" Type="http://schemas.openxmlformats.org/officeDocument/2006/relationships/hyperlink" Target="https://mastershistory.org/wp-content/uploads/2023/12/2023-Masters-Track-Field-Records-Summary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mastershistory.org/Records/Records%20Report/2014%20Records%20Report.pdf" TargetMode="External"/><Relationship Id="rId16" Type="http://schemas.openxmlformats.org/officeDocument/2006/relationships/hyperlink" Target="http://www.decamouse.com/sitebuildercontent/sitebuilderfiles/decamouseoutdoorcestatisticalhistory20250820.pdf" TargetMode="External"/><Relationship Id="rId1" Type="http://schemas.openxmlformats.org/officeDocument/2006/relationships/hyperlink" Target="https://mastershistory.org/wp-content/uploads/2018/12/2010-Records-Report.pdf" TargetMode="External"/><Relationship Id="rId6" Type="http://schemas.openxmlformats.org/officeDocument/2006/relationships/hyperlink" Target="https://mastershistory.org/wp-content/uploads/2023/02/2018-Records-Committee-Annual-Meeting-2018.pdf" TargetMode="External"/><Relationship Id="rId11" Type="http://schemas.openxmlformats.org/officeDocument/2006/relationships/hyperlink" Target="https://mastershistory.org/wp-content/uploads/2023/02/2022-Masters-Records-Convention.pdf" TargetMode="External"/><Relationship Id="rId5" Type="http://schemas.openxmlformats.org/officeDocument/2006/relationships/hyperlink" Target="https://mastershistory.org/wp-content/uploads/2023/02/2018-Records-Committee-Annual-Meeting-2018.pdf" TargetMode="External"/><Relationship Id="rId15" Type="http://schemas.openxmlformats.org/officeDocument/2006/relationships/hyperlink" Target="http://www.decamouse.com/sitebuildercontent/sitebuilderfiles/decamouseoutdoorcestatisticalhistory20250820.pdf" TargetMode="External"/><Relationship Id="rId10" Type="http://schemas.openxmlformats.org/officeDocument/2006/relationships/hyperlink" Target="https://mastershistory.org/wp-content/uploads/2023/02/2022-Masters-Records-Convention.pdf" TargetMode="External"/><Relationship Id="rId4" Type="http://schemas.openxmlformats.org/officeDocument/2006/relationships/hyperlink" Target="https://mastershistory.org/Records/Records%20Report/2017%20Records%20Report.pdf" TargetMode="External"/><Relationship Id="rId9" Type="http://schemas.openxmlformats.org/officeDocument/2006/relationships/hyperlink" Target="https://mastershistory.org/wp-content/uploads/2023/02/2019MastersTrackAndFieldRecords.pdf" TargetMode="External"/><Relationship Id="rId14" Type="http://schemas.openxmlformats.org/officeDocument/2006/relationships/hyperlink" Target="https://mastershistory.org/wp-content/uploads/2025/12/2024-MastersTrackAndFieldRecordsSummary-1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stershistory.org/NMN/NMN-February-1985s.pdf" TargetMode="External"/><Relationship Id="rId18" Type="http://schemas.openxmlformats.org/officeDocument/2006/relationships/hyperlink" Target="https://www.mastershistory.org/NMN/05_1993.pdf" TargetMode="External"/><Relationship Id="rId26" Type="http://schemas.openxmlformats.org/officeDocument/2006/relationships/hyperlink" Target="https://www.newspapers.com/image/1196650310/?match=1&amp;terms=%22Bruce%20Hescock%22" TargetMode="External"/><Relationship Id="rId39" Type="http://schemas.openxmlformats.org/officeDocument/2006/relationships/hyperlink" Target="https://www.mastershistory.org/NMN/04_2005.pdf" TargetMode="External"/><Relationship Id="rId21" Type="http://schemas.openxmlformats.org/officeDocument/2006/relationships/hyperlink" Target="https://www.mastershistory.org/NMN/05_1993.pdf" TargetMode="External"/><Relationship Id="rId34" Type="http://schemas.openxmlformats.org/officeDocument/2006/relationships/hyperlink" Target="https://www.mastershistory.org/NMN/04_2004.pdf" TargetMode="External"/><Relationship Id="rId42" Type="http://schemas.openxmlformats.org/officeDocument/2006/relationships/hyperlink" Target="https://www.mastershistory.org/NMN/04_2006.pdf" TargetMode="External"/><Relationship Id="rId47" Type="http://schemas.openxmlformats.org/officeDocument/2006/relationships/hyperlink" Target="https://www.mastershistory.org/NMN/04_2006.pdf" TargetMode="External"/><Relationship Id="rId50" Type="http://schemas.openxmlformats.org/officeDocument/2006/relationships/hyperlink" Target="https://mastershistory.org/wp-content/uploads/2018/12/2006-Records-Report.pdf" TargetMode="External"/><Relationship Id="rId55" Type="http://schemas.openxmlformats.org/officeDocument/2006/relationships/hyperlink" Target="https://mastershistory.org/wp-content/uploads/2018/12/2010-Records-Report.pdf" TargetMode="External"/><Relationship Id="rId63" Type="http://schemas.openxmlformats.org/officeDocument/2006/relationships/hyperlink" Target="https://mastershistory.org/wp-content/uploads/2023/02/2022-Masters-Records-Convention.pdf" TargetMode="External"/><Relationship Id="rId7" Type="http://schemas.openxmlformats.org/officeDocument/2006/relationships/hyperlink" Target="https://www.mastershistory.org/newsletter/wava1.pdf" TargetMode="External"/><Relationship Id="rId2" Type="http://schemas.openxmlformats.org/officeDocument/2006/relationships/hyperlink" Target="https://www.mastershistory.org/NMN/NMN-February-1985s.pdf" TargetMode="External"/><Relationship Id="rId16" Type="http://schemas.openxmlformats.org/officeDocument/2006/relationships/hyperlink" Target="https://www.mastershistory.org/NMN/NMN-June-1983s.pdf" TargetMode="External"/><Relationship Id="rId20" Type="http://schemas.openxmlformats.org/officeDocument/2006/relationships/hyperlink" Target="https://www.mastershistory.org/NMN/05_1996.pdf" TargetMode="External"/><Relationship Id="rId29" Type="http://schemas.openxmlformats.org/officeDocument/2006/relationships/hyperlink" Target="https://www.mastershistory.org/NMN/04_2006.pdf" TargetMode="External"/><Relationship Id="rId41" Type="http://schemas.openxmlformats.org/officeDocument/2006/relationships/hyperlink" Target="https://www.mastershistory.org/NMN/04_2002.pdf" TargetMode="External"/><Relationship Id="rId54" Type="http://schemas.openxmlformats.org/officeDocument/2006/relationships/hyperlink" Target="https://mastershistory.org/wp-content/uploads/2018/12/2009-Records-Report.pdf" TargetMode="External"/><Relationship Id="rId62" Type="http://schemas.openxmlformats.org/officeDocument/2006/relationships/hyperlink" Target="https://mastershistory.org/wp-content/uploads/2023/02/2022-Masters-Records-Convention.pdf" TargetMode="External"/><Relationship Id="rId1" Type="http://schemas.openxmlformats.org/officeDocument/2006/relationships/hyperlink" Target="https://www.mastershistory.org/history/history/SFVTC_06%201975.pdf" TargetMode="External"/><Relationship Id="rId6" Type="http://schemas.openxmlformats.org/officeDocument/2006/relationships/hyperlink" Target="https://www.mastershistory.org/NMN/NMN-July-1982s.pdf" TargetMode="External"/><Relationship Id="rId11" Type="http://schemas.openxmlformats.org/officeDocument/2006/relationships/hyperlink" Target="https://www.mastershistory.org/NMN/06_1987.pdf" TargetMode="External"/><Relationship Id="rId24" Type="http://schemas.openxmlformats.org/officeDocument/2006/relationships/hyperlink" Target="https://www.mastershistory.org/NMN/04_1998.pdf" TargetMode="External"/><Relationship Id="rId32" Type="http://schemas.openxmlformats.org/officeDocument/2006/relationships/hyperlink" Target="https://www.mastershistory.org/NMN/05_1995.pdf" TargetMode="External"/><Relationship Id="rId37" Type="http://schemas.openxmlformats.org/officeDocument/2006/relationships/hyperlink" Target="https://www.mastershistory.org/NMN/04_2004.pdf" TargetMode="External"/><Relationship Id="rId40" Type="http://schemas.openxmlformats.org/officeDocument/2006/relationships/hyperlink" Target="https://www.mastershistory.org/NMN/04_1999.pdf" TargetMode="External"/><Relationship Id="rId45" Type="http://schemas.openxmlformats.org/officeDocument/2006/relationships/hyperlink" Target="https://mastershistory.org/wp-content/uploads/2018/12/2005-Records-Report.pdf" TargetMode="External"/><Relationship Id="rId53" Type="http://schemas.openxmlformats.org/officeDocument/2006/relationships/hyperlink" Target="https://mastershistory.org/wp-content/uploads/2018/12/2009-Records-Report.pdf" TargetMode="External"/><Relationship Id="rId58" Type="http://schemas.openxmlformats.org/officeDocument/2006/relationships/hyperlink" Target="https://mastershistory.org/Records/Records%20Report/2011%20Records%20Report.pdf" TargetMode="External"/><Relationship Id="rId5" Type="http://schemas.openxmlformats.org/officeDocument/2006/relationships/hyperlink" Target="https://www.mastershistory.org/NMN/05_1993.pdf" TargetMode="External"/><Relationship Id="rId15" Type="http://schemas.openxmlformats.org/officeDocument/2006/relationships/hyperlink" Target="https://www.mastershistory.org/NMN/05_1992.pdf" TargetMode="External"/><Relationship Id="rId23" Type="http://schemas.openxmlformats.org/officeDocument/2006/relationships/hyperlink" Target="https://www.mastershistory.org/NMN/06_1991.pdf" TargetMode="External"/><Relationship Id="rId28" Type="http://schemas.openxmlformats.org/officeDocument/2006/relationships/hyperlink" Target="https://www.mastershistory.org/NMN/04_2006.pdf" TargetMode="External"/><Relationship Id="rId36" Type="http://schemas.openxmlformats.org/officeDocument/2006/relationships/hyperlink" Target="https://www.mastershistory.org/NMN/04_2004.pdf" TargetMode="External"/><Relationship Id="rId49" Type="http://schemas.openxmlformats.org/officeDocument/2006/relationships/hyperlink" Target="https://mastershistory.org/wp-content/uploads/2018/12/2006-Records-Report.pdf" TargetMode="External"/><Relationship Id="rId57" Type="http://schemas.openxmlformats.org/officeDocument/2006/relationships/hyperlink" Target="https://mastershistory.org/wp-content/uploads/2018/12/2010-Records-Report.pdf" TargetMode="External"/><Relationship Id="rId61" Type="http://schemas.openxmlformats.org/officeDocument/2006/relationships/hyperlink" Target="https://mastershistory.org/Records/Records%20Report/2015%20Records%20Report.pdf" TargetMode="External"/><Relationship Id="rId10" Type="http://schemas.openxmlformats.org/officeDocument/2006/relationships/hyperlink" Target="https://www.mastershistory.org/NMN/NMN-July-1982s.pdf" TargetMode="External"/><Relationship Id="rId19" Type="http://schemas.openxmlformats.org/officeDocument/2006/relationships/hyperlink" Target="https://www.mastershistory.org/NMN/NMN-November-1985s.pdf" TargetMode="External"/><Relationship Id="rId31" Type="http://schemas.openxmlformats.org/officeDocument/2006/relationships/hyperlink" Target="https://www.mastershistory.org/NMN/05_1995.pdf" TargetMode="External"/><Relationship Id="rId44" Type="http://schemas.openxmlformats.org/officeDocument/2006/relationships/hyperlink" Target="https://www.mastershistory.org/NMN/04_2006.pdf" TargetMode="External"/><Relationship Id="rId52" Type="http://schemas.openxmlformats.org/officeDocument/2006/relationships/hyperlink" Target="https://mastershistory.org/wp-content/uploads/2018/12/2008-Records-Report.pdf" TargetMode="External"/><Relationship Id="rId60" Type="http://schemas.openxmlformats.org/officeDocument/2006/relationships/hyperlink" Target="https://mastershistory.org/Records/Records%20Report/2014%20Records%20Report.pdf" TargetMode="External"/><Relationship Id="rId65" Type="http://schemas.openxmlformats.org/officeDocument/2006/relationships/printerSettings" Target="../printerSettings/printerSettings2.bin"/><Relationship Id="rId4" Type="http://schemas.openxmlformats.org/officeDocument/2006/relationships/hyperlink" Target="https://www.mastershistory.org/NMN/NMN-July-1981s.pdf" TargetMode="External"/><Relationship Id="rId9" Type="http://schemas.openxmlformats.org/officeDocument/2006/relationships/hyperlink" Target="https://www.mastershistory.org/NMN/05_1994.pdf" TargetMode="External"/><Relationship Id="rId14" Type="http://schemas.openxmlformats.org/officeDocument/2006/relationships/hyperlink" Target="https://www.mastershistory.org/NMN/05_1994.pdf" TargetMode="External"/><Relationship Id="rId22" Type="http://schemas.openxmlformats.org/officeDocument/2006/relationships/hyperlink" Target="https://www.mastershistory.org/NMN/05_1994.pdf" TargetMode="External"/><Relationship Id="rId27" Type="http://schemas.openxmlformats.org/officeDocument/2006/relationships/hyperlink" Target="https://www.newspapers.com/image/446913217/?match=1&amp;terms=%22Bruce%20Hescock%22" TargetMode="External"/><Relationship Id="rId30" Type="http://schemas.openxmlformats.org/officeDocument/2006/relationships/hyperlink" Target="https://www.mastershistory.org/NMN/05_1997.pdf" TargetMode="External"/><Relationship Id="rId35" Type="http://schemas.openxmlformats.org/officeDocument/2006/relationships/hyperlink" Target="https://www.mastershistory.org/NMN/04_2005.pdf" TargetMode="External"/><Relationship Id="rId43" Type="http://schemas.openxmlformats.org/officeDocument/2006/relationships/hyperlink" Target="https://www.mastershistory.org/NMN/04_2006.pdf" TargetMode="External"/><Relationship Id="rId48" Type="http://schemas.openxmlformats.org/officeDocument/2006/relationships/hyperlink" Target="https://www.mastershistory.org/NMN/04_2006.pdf" TargetMode="External"/><Relationship Id="rId56" Type="http://schemas.openxmlformats.org/officeDocument/2006/relationships/hyperlink" Target="https://mastershistory.org/wp-content/uploads/2018/12/2010-Records-Report.pdf" TargetMode="External"/><Relationship Id="rId64" Type="http://schemas.openxmlformats.org/officeDocument/2006/relationships/hyperlink" Target="http://www.decamouse.com/sitebuildercontent/sitebuilderfiles/decamouseoutdoorcestatisticalhistory20250820.pdf" TargetMode="External"/><Relationship Id="rId8" Type="http://schemas.openxmlformats.org/officeDocument/2006/relationships/hyperlink" Target="https://www.mastershistory.org/NMN/NMN-1980s-october.pdf" TargetMode="External"/><Relationship Id="rId51" Type="http://schemas.openxmlformats.org/officeDocument/2006/relationships/hyperlink" Target="https://mastershistory.org/wp-content/uploads/2018/12/2007-Records-Report.pdf" TargetMode="External"/><Relationship Id="rId3" Type="http://schemas.openxmlformats.org/officeDocument/2006/relationships/hyperlink" Target="https://www.mastershistory.org/history/history/SFVTC_06%201975.pdf" TargetMode="External"/><Relationship Id="rId12" Type="http://schemas.openxmlformats.org/officeDocument/2006/relationships/hyperlink" Target="https://www.mastershistory.org/NMN/07_1989.pdf" TargetMode="External"/><Relationship Id="rId17" Type="http://schemas.openxmlformats.org/officeDocument/2006/relationships/hyperlink" Target="https://www.mastershistory.org/NMN/05_1994.pdf" TargetMode="External"/><Relationship Id="rId25" Type="http://schemas.openxmlformats.org/officeDocument/2006/relationships/hyperlink" Target="https://world-masters-athletics.org/wp-content/uploads/2023/01/1989Eugene.pdf" TargetMode="External"/><Relationship Id="rId33" Type="http://schemas.openxmlformats.org/officeDocument/2006/relationships/hyperlink" Target="https://www.mastershistory.org/NMN/05_1996.pdf" TargetMode="External"/><Relationship Id="rId38" Type="http://schemas.openxmlformats.org/officeDocument/2006/relationships/hyperlink" Target="https://www.mastershistory.org/NMN/04_1998.pdf" TargetMode="External"/><Relationship Id="rId46" Type="http://schemas.openxmlformats.org/officeDocument/2006/relationships/hyperlink" Target="https://www.mastershistory.org/NMN/04_2006.pdf" TargetMode="External"/><Relationship Id="rId59" Type="http://schemas.openxmlformats.org/officeDocument/2006/relationships/hyperlink" Target="https://mastershistory.org/Records/Records%20Report/2011%20Records%20Repor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35" sqref="B1:M35"/>
    </sheetView>
  </sheetViews>
  <sheetFormatPr defaultRowHeight="15" x14ac:dyDescent="0.25"/>
  <cols>
    <col min="2" max="2" width="7.42578125" style="2" customWidth="1"/>
    <col min="3" max="3" width="6.5703125" style="2" customWidth="1"/>
    <col min="4" max="4" width="17.5703125" style="2" customWidth="1"/>
    <col min="5" max="5" width="13.85546875" style="2" customWidth="1"/>
    <col min="6" max="9" width="9.140625" style="2"/>
    <col min="10" max="10" width="22.7109375" style="2" customWidth="1"/>
    <col min="11" max="11" width="11.42578125" style="2" customWidth="1"/>
    <col min="12" max="12" width="20.140625" style="2" customWidth="1"/>
    <col min="13" max="14" width="9.140625" style="2"/>
    <col min="15" max="15" width="9.140625" style="4"/>
    <col min="16" max="27" width="9.140625" style="2"/>
  </cols>
  <sheetData>
    <row r="1" spans="1:27" x14ac:dyDescent="0.25">
      <c r="A1" s="7"/>
      <c r="B1" s="2" t="s">
        <v>31</v>
      </c>
      <c r="C1" s="2" t="s">
        <v>30</v>
      </c>
      <c r="D1" s="9" t="s">
        <v>178</v>
      </c>
      <c r="E1" s="9" t="s">
        <v>178</v>
      </c>
      <c r="F1" s="2" t="s">
        <v>94</v>
      </c>
      <c r="G1" s="2">
        <v>1994</v>
      </c>
      <c r="H1" s="2">
        <v>1989</v>
      </c>
      <c r="I1" s="2">
        <v>1962</v>
      </c>
      <c r="J1" s="2" t="s">
        <v>32</v>
      </c>
      <c r="K1" s="2" t="s">
        <v>29</v>
      </c>
      <c r="L1" s="2" t="s">
        <v>23</v>
      </c>
      <c r="M1" s="2" t="s">
        <v>28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x14ac:dyDescent="0.25">
      <c r="A2" s="7"/>
      <c r="D2" s="10" t="s">
        <v>167</v>
      </c>
      <c r="E2" s="10" t="s">
        <v>105</v>
      </c>
      <c r="G2" s="2" t="s">
        <v>85</v>
      </c>
      <c r="H2" s="2" t="s">
        <v>85</v>
      </c>
      <c r="I2" s="2" t="s">
        <v>50</v>
      </c>
      <c r="K2" s="3" t="s">
        <v>22</v>
      </c>
      <c r="M2" s="3" t="s">
        <v>22</v>
      </c>
      <c r="N2" s="2" t="s">
        <v>33</v>
      </c>
      <c r="P2" s="8">
        <v>100</v>
      </c>
      <c r="Q2" s="8">
        <v>400</v>
      </c>
      <c r="R2" s="8">
        <v>1500</v>
      </c>
      <c r="S2" s="8" t="s">
        <v>59</v>
      </c>
      <c r="T2" s="8" t="s">
        <v>65</v>
      </c>
      <c r="U2" s="8" t="s">
        <v>60</v>
      </c>
      <c r="V2" s="8" t="s">
        <v>61</v>
      </c>
      <c r="W2" s="8" t="s">
        <v>62</v>
      </c>
      <c r="X2" s="8" t="s">
        <v>63</v>
      </c>
      <c r="Y2" s="8" t="s">
        <v>64</v>
      </c>
      <c r="Z2" s="8"/>
      <c r="AA2" s="8"/>
    </row>
    <row r="3" spans="1:27" x14ac:dyDescent="0.25">
      <c r="A3" s="7"/>
      <c r="D3" s="10" t="s">
        <v>168</v>
      </c>
      <c r="E3" s="10" t="s">
        <v>106</v>
      </c>
      <c r="F3" s="2" t="s">
        <v>50</v>
      </c>
      <c r="G3" s="2" t="s">
        <v>50</v>
      </c>
      <c r="H3" s="2" t="s">
        <v>50</v>
      </c>
      <c r="K3" s="3"/>
      <c r="M3" s="3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x14ac:dyDescent="0.25">
      <c r="A4" s="7"/>
      <c r="D4" s="9" t="s">
        <v>169</v>
      </c>
      <c r="E4" s="10" t="s">
        <v>107</v>
      </c>
      <c r="K4" s="3"/>
      <c r="M4" s="3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x14ac:dyDescent="0.25">
      <c r="E5" s="6" t="s">
        <v>9</v>
      </c>
      <c r="M5" s="3"/>
    </row>
    <row r="6" spans="1:27" x14ac:dyDescent="0.25">
      <c r="M6" s="3"/>
    </row>
    <row r="7" spans="1:27" x14ac:dyDescent="0.25">
      <c r="A7" s="1" t="s">
        <v>141</v>
      </c>
      <c r="B7" s="11" t="s">
        <v>139</v>
      </c>
      <c r="C7" s="11"/>
      <c r="D7" s="11"/>
      <c r="E7" s="11">
        <v>3585</v>
      </c>
      <c r="F7" s="14" t="s">
        <v>77</v>
      </c>
      <c r="G7" s="14" t="s">
        <v>77</v>
      </c>
      <c r="H7" s="14" t="s">
        <v>77</v>
      </c>
      <c r="I7" s="14" t="s">
        <v>77</v>
      </c>
      <c r="J7" s="11" t="s">
        <v>140</v>
      </c>
      <c r="K7" s="13">
        <v>42910</v>
      </c>
      <c r="L7" s="11"/>
      <c r="M7" s="11"/>
    </row>
    <row r="8" spans="1:27" x14ac:dyDescent="0.25">
      <c r="A8" s="1"/>
      <c r="B8" s="11" t="s">
        <v>139</v>
      </c>
      <c r="C8" s="11">
        <v>38</v>
      </c>
      <c r="D8" s="11">
        <v>4450</v>
      </c>
      <c r="E8" s="14" t="s">
        <v>77</v>
      </c>
      <c r="F8" s="14" t="s">
        <v>77</v>
      </c>
      <c r="G8" s="14" t="s">
        <v>77</v>
      </c>
      <c r="H8" s="14" t="s">
        <v>77</v>
      </c>
      <c r="I8" s="14" t="s">
        <v>77</v>
      </c>
      <c r="J8" s="11" t="s">
        <v>173</v>
      </c>
      <c r="K8" s="13">
        <v>45878</v>
      </c>
      <c r="L8" s="11" t="s">
        <v>165</v>
      </c>
      <c r="M8" s="11"/>
    </row>
    <row r="9" spans="1:27" x14ac:dyDescent="0.25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27" x14ac:dyDescent="0.25">
      <c r="A10" s="1" t="s">
        <v>134</v>
      </c>
      <c r="B10" s="11" t="s">
        <v>135</v>
      </c>
      <c r="C10" s="11"/>
      <c r="D10" s="11"/>
      <c r="E10" s="11">
        <v>5515</v>
      </c>
      <c r="F10" s="14" t="s">
        <v>77</v>
      </c>
      <c r="G10" s="14" t="s">
        <v>77</v>
      </c>
      <c r="H10" s="14" t="s">
        <v>77</v>
      </c>
      <c r="I10" s="14" t="s">
        <v>77</v>
      </c>
      <c r="J10" s="11" t="s">
        <v>136</v>
      </c>
      <c r="K10" s="13">
        <v>41825</v>
      </c>
      <c r="L10" s="11" t="s">
        <v>181</v>
      </c>
      <c r="M10" s="11"/>
    </row>
    <row r="11" spans="1:27" x14ac:dyDescent="0.25">
      <c r="A11" s="1" t="s">
        <v>150</v>
      </c>
      <c r="B11" s="11" t="s">
        <v>135</v>
      </c>
      <c r="C11" s="11">
        <v>44</v>
      </c>
      <c r="D11" s="11">
        <v>5871</v>
      </c>
      <c r="E11" s="11">
        <v>6067</v>
      </c>
      <c r="F11" s="14" t="s">
        <v>77</v>
      </c>
      <c r="G11" s="14" t="s">
        <v>77</v>
      </c>
      <c r="H11" s="14" t="s">
        <v>77</v>
      </c>
      <c r="I11" s="14" t="s">
        <v>77</v>
      </c>
      <c r="J11" s="11" t="s">
        <v>153</v>
      </c>
      <c r="K11" s="13">
        <v>43624</v>
      </c>
      <c r="L11" s="11" t="s">
        <v>149</v>
      </c>
      <c r="M11" s="11"/>
    </row>
    <row r="12" spans="1:27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27" x14ac:dyDescent="0.25">
      <c r="A13" s="1" t="s">
        <v>126</v>
      </c>
      <c r="B13" s="11" t="s">
        <v>127</v>
      </c>
      <c r="C13" s="11"/>
      <c r="D13" s="11"/>
      <c r="E13" s="11">
        <v>6122</v>
      </c>
      <c r="F13" s="14" t="s">
        <v>77</v>
      </c>
      <c r="G13" s="14" t="s">
        <v>77</v>
      </c>
      <c r="H13" s="14" t="s">
        <v>77</v>
      </c>
      <c r="I13" s="14" t="s">
        <v>77</v>
      </c>
      <c r="J13" s="11" t="s">
        <v>128</v>
      </c>
      <c r="K13" s="13">
        <v>40348</v>
      </c>
      <c r="L13" s="11" t="s">
        <v>184</v>
      </c>
      <c r="M13" s="11"/>
    </row>
    <row r="14" spans="1:27" x14ac:dyDescent="0.25">
      <c r="A14" s="1" t="s">
        <v>162</v>
      </c>
      <c r="B14" s="11" t="s">
        <v>127</v>
      </c>
      <c r="C14" s="11">
        <v>48</v>
      </c>
      <c r="D14" s="11">
        <v>6289</v>
      </c>
      <c r="E14" s="11">
        <v>6289</v>
      </c>
      <c r="F14" s="14" t="s">
        <v>77</v>
      </c>
      <c r="G14" s="14" t="s">
        <v>77</v>
      </c>
      <c r="H14" s="14" t="s">
        <v>77</v>
      </c>
      <c r="I14" s="14" t="s">
        <v>77</v>
      </c>
      <c r="J14" s="11" t="s">
        <v>153</v>
      </c>
      <c r="K14" s="13">
        <v>45150</v>
      </c>
      <c r="L14" s="11" t="s">
        <v>161</v>
      </c>
      <c r="M14" s="11"/>
    </row>
    <row r="15" spans="1:27" x14ac:dyDescent="0.25">
      <c r="A15" s="1"/>
      <c r="B15" s="11"/>
      <c r="C15" s="11"/>
      <c r="D15" s="11"/>
      <c r="E15" s="11"/>
      <c r="F15" s="14"/>
      <c r="G15" s="14"/>
      <c r="H15" s="14"/>
      <c r="I15" s="14"/>
      <c r="J15" s="11"/>
      <c r="K15" s="13"/>
      <c r="L15" s="11"/>
      <c r="M15" s="11"/>
    </row>
    <row r="16" spans="1:27" x14ac:dyDescent="0.25">
      <c r="A16" s="1" t="s">
        <v>150</v>
      </c>
      <c r="B16" s="11" t="s">
        <v>151</v>
      </c>
      <c r="C16" s="11">
        <v>53</v>
      </c>
      <c r="D16" s="11">
        <v>6871</v>
      </c>
      <c r="E16" s="11">
        <v>7240</v>
      </c>
      <c r="F16" s="14" t="s">
        <v>77</v>
      </c>
      <c r="G16" s="14" t="s">
        <v>77</v>
      </c>
      <c r="H16" s="14" t="s">
        <v>77</v>
      </c>
      <c r="I16" s="14" t="s">
        <v>77</v>
      </c>
      <c r="J16" s="11" t="s">
        <v>152</v>
      </c>
      <c r="K16" s="13">
        <v>43624</v>
      </c>
      <c r="L16" s="11" t="s">
        <v>149</v>
      </c>
      <c r="M16" s="11"/>
    </row>
    <row r="17" spans="1:13" x14ac:dyDescent="0.25">
      <c r="A17" s="1"/>
      <c r="B17" s="11"/>
      <c r="C17" s="11"/>
      <c r="D17" s="11"/>
      <c r="E17" s="11"/>
      <c r="F17" s="14"/>
      <c r="G17" s="14"/>
      <c r="H17" s="14"/>
      <c r="I17" s="14"/>
      <c r="J17" s="11"/>
      <c r="K17" s="13"/>
      <c r="L17" s="11"/>
      <c r="M17" s="11"/>
    </row>
    <row r="18" spans="1:13" x14ac:dyDescent="0.25">
      <c r="A18" s="1"/>
      <c r="B18" s="11" t="s">
        <v>170</v>
      </c>
      <c r="C18" s="11">
        <v>55</v>
      </c>
      <c r="D18" s="11">
        <v>7671</v>
      </c>
      <c r="E18" s="14" t="s">
        <v>77</v>
      </c>
      <c r="F18" s="14" t="s">
        <v>77</v>
      </c>
      <c r="G18" s="14" t="s">
        <v>77</v>
      </c>
      <c r="H18" s="14" t="s">
        <v>77</v>
      </c>
      <c r="I18" s="14" t="s">
        <v>77</v>
      </c>
      <c r="J18" s="11" t="s">
        <v>148</v>
      </c>
      <c r="K18" s="13">
        <v>40040</v>
      </c>
      <c r="L18" s="11" t="s">
        <v>174</v>
      </c>
      <c r="M18" s="11"/>
    </row>
    <row r="19" spans="1:13" x14ac:dyDescent="0.25">
      <c r="A19" s="1"/>
      <c r="B19" s="11"/>
      <c r="C19" s="11"/>
      <c r="D19" s="11"/>
      <c r="E19" s="11"/>
      <c r="F19" s="14"/>
      <c r="G19" s="14"/>
      <c r="H19" s="14"/>
      <c r="I19" s="14"/>
      <c r="J19" s="11"/>
      <c r="K19" s="13"/>
      <c r="L19" s="11"/>
      <c r="M19" s="11"/>
    </row>
    <row r="20" spans="1:13" x14ac:dyDescent="0.25">
      <c r="A20" s="1" t="s">
        <v>146</v>
      </c>
      <c r="B20" s="11" t="s">
        <v>147</v>
      </c>
      <c r="C20" s="11"/>
      <c r="D20" s="11"/>
      <c r="E20" s="11">
        <v>6946</v>
      </c>
      <c r="F20" s="14" t="s">
        <v>77</v>
      </c>
      <c r="G20" s="14" t="s">
        <v>77</v>
      </c>
      <c r="H20" s="14" t="s">
        <v>77</v>
      </c>
      <c r="I20" s="14" t="s">
        <v>77</v>
      </c>
      <c r="J20" s="11" t="s">
        <v>148</v>
      </c>
      <c r="K20" s="13">
        <v>43381</v>
      </c>
      <c r="L20" s="11"/>
      <c r="M20" s="11"/>
    </row>
    <row r="21" spans="1:13" x14ac:dyDescent="0.25">
      <c r="A21" s="1" t="s">
        <v>156</v>
      </c>
      <c r="B21" s="11" t="s">
        <v>147</v>
      </c>
      <c r="C21" s="11">
        <v>62</v>
      </c>
      <c r="D21" s="11">
        <v>6673</v>
      </c>
      <c r="E21" s="11">
        <v>7221</v>
      </c>
      <c r="F21" s="14" t="s">
        <v>77</v>
      </c>
      <c r="G21" s="14" t="s">
        <v>77</v>
      </c>
      <c r="H21" s="14" t="s">
        <v>77</v>
      </c>
      <c r="I21" s="14" t="s">
        <v>77</v>
      </c>
      <c r="J21" s="11" t="s">
        <v>160</v>
      </c>
      <c r="K21" s="13">
        <v>44801</v>
      </c>
      <c r="L21" s="11" t="s">
        <v>158</v>
      </c>
      <c r="M21" s="11"/>
    </row>
    <row r="22" spans="1:13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x14ac:dyDescent="0.25">
      <c r="A23" s="1" t="s">
        <v>146</v>
      </c>
      <c r="B23" s="11" t="s">
        <v>144</v>
      </c>
      <c r="C23" s="11"/>
      <c r="D23" s="11"/>
      <c r="E23" s="11">
        <v>6996</v>
      </c>
      <c r="F23" s="14" t="s">
        <v>77</v>
      </c>
      <c r="G23" s="14" t="s">
        <v>77</v>
      </c>
      <c r="H23" s="14" t="s">
        <v>77</v>
      </c>
      <c r="I23" s="14" t="s">
        <v>77</v>
      </c>
      <c r="J23" s="11" t="s">
        <v>145</v>
      </c>
      <c r="K23" s="13">
        <v>43281</v>
      </c>
      <c r="L23" s="11"/>
      <c r="M23" s="11"/>
    </row>
    <row r="24" spans="1:13" x14ac:dyDescent="0.25">
      <c r="A24" s="1" t="s">
        <v>150</v>
      </c>
      <c r="B24" s="11" t="s">
        <v>144</v>
      </c>
      <c r="C24" s="11">
        <v>65</v>
      </c>
      <c r="D24" s="11">
        <v>7434</v>
      </c>
      <c r="E24" s="11">
        <v>8286</v>
      </c>
      <c r="F24" s="14" t="s">
        <v>77</v>
      </c>
      <c r="G24" s="14" t="s">
        <v>77</v>
      </c>
      <c r="H24" s="14" t="s">
        <v>77</v>
      </c>
      <c r="I24" s="14" t="s">
        <v>77</v>
      </c>
      <c r="J24" s="11" t="s">
        <v>148</v>
      </c>
      <c r="K24" s="13">
        <v>43624</v>
      </c>
      <c r="L24" s="11" t="s">
        <v>149</v>
      </c>
      <c r="M24" s="11"/>
    </row>
    <row r="25" spans="1:13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x14ac:dyDescent="0.25">
      <c r="A26" s="1" t="s">
        <v>141</v>
      </c>
      <c r="B26" s="11" t="s">
        <v>142</v>
      </c>
      <c r="C26" s="11"/>
      <c r="D26" s="11"/>
      <c r="E26" s="11">
        <v>4921</v>
      </c>
      <c r="F26" s="14" t="s">
        <v>77</v>
      </c>
      <c r="G26" s="14" t="s">
        <v>77</v>
      </c>
      <c r="H26" s="14" t="s">
        <v>77</v>
      </c>
      <c r="I26" s="14" t="s">
        <v>77</v>
      </c>
      <c r="J26" s="11" t="s">
        <v>143</v>
      </c>
      <c r="K26" s="13">
        <v>42910</v>
      </c>
      <c r="L26" s="11"/>
      <c r="M26" s="11"/>
    </row>
    <row r="27" spans="1:13" x14ac:dyDescent="0.25">
      <c r="A27" s="1" t="s">
        <v>162</v>
      </c>
      <c r="B27" s="11" t="s">
        <v>142</v>
      </c>
      <c r="C27" s="11">
        <v>70</v>
      </c>
      <c r="D27" s="11">
        <v>7190</v>
      </c>
      <c r="E27" s="11">
        <v>7190</v>
      </c>
      <c r="F27" s="14" t="s">
        <v>77</v>
      </c>
      <c r="G27" s="14" t="s">
        <v>77</v>
      </c>
      <c r="H27" s="14" t="s">
        <v>77</v>
      </c>
      <c r="I27" s="14" t="s">
        <v>77</v>
      </c>
      <c r="J27" s="11" t="s">
        <v>145</v>
      </c>
      <c r="K27" s="13">
        <v>45150</v>
      </c>
      <c r="L27" s="11" t="s">
        <v>161</v>
      </c>
      <c r="M27" s="11"/>
    </row>
    <row r="28" spans="1:13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x14ac:dyDescent="0.25">
      <c r="A29" s="1" t="s">
        <v>156</v>
      </c>
      <c r="B29" s="11" t="s">
        <v>159</v>
      </c>
      <c r="C29" s="11">
        <v>75</v>
      </c>
      <c r="D29" s="11">
        <v>3323</v>
      </c>
      <c r="E29" s="11">
        <v>4206</v>
      </c>
      <c r="F29" s="14" t="s">
        <v>77</v>
      </c>
      <c r="G29" s="14" t="s">
        <v>77</v>
      </c>
      <c r="H29" s="14" t="s">
        <v>77</v>
      </c>
      <c r="I29" s="14" t="s">
        <v>77</v>
      </c>
      <c r="J29" s="11" t="s">
        <v>143</v>
      </c>
      <c r="K29" s="13">
        <v>44801</v>
      </c>
      <c r="L29" s="11" t="s">
        <v>158</v>
      </c>
      <c r="M29" s="11"/>
    </row>
    <row r="30" spans="1:13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 x14ac:dyDescent="0.25">
      <c r="B31" s="11" t="s">
        <v>175</v>
      </c>
      <c r="C31" s="11">
        <v>80</v>
      </c>
      <c r="D31" s="11">
        <v>2524</v>
      </c>
      <c r="E31" s="14" t="s">
        <v>77</v>
      </c>
      <c r="F31" s="14" t="s">
        <v>77</v>
      </c>
      <c r="G31" s="14" t="s">
        <v>77</v>
      </c>
      <c r="H31" s="14" t="s">
        <v>77</v>
      </c>
      <c r="I31" s="14" t="s">
        <v>77</v>
      </c>
      <c r="J31" s="11" t="s">
        <v>177</v>
      </c>
      <c r="K31" s="13">
        <v>45878</v>
      </c>
      <c r="L31" s="11" t="s">
        <v>165</v>
      </c>
      <c r="M31" s="11"/>
    </row>
    <row r="32" spans="1:13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27" x14ac:dyDescent="0.25">
      <c r="B33" s="11" t="s">
        <v>176</v>
      </c>
      <c r="C33" s="11">
        <v>89</v>
      </c>
      <c r="D33" s="11">
        <v>3202</v>
      </c>
      <c r="E33" s="14" t="s">
        <v>77</v>
      </c>
      <c r="F33" s="14" t="s">
        <v>77</v>
      </c>
      <c r="G33" s="14" t="s">
        <v>77</v>
      </c>
      <c r="H33" s="14" t="s">
        <v>77</v>
      </c>
      <c r="I33" s="14" t="s">
        <v>77</v>
      </c>
      <c r="J33" s="11" t="s">
        <v>164</v>
      </c>
      <c r="K33" s="13">
        <v>45150</v>
      </c>
      <c r="L33" s="11" t="s">
        <v>161</v>
      </c>
      <c r="M33" s="11"/>
    </row>
    <row r="34" spans="1:27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27" x14ac:dyDescent="0.25">
      <c r="A35" s="1" t="s">
        <v>166</v>
      </c>
      <c r="B35" s="11" t="s">
        <v>163</v>
      </c>
      <c r="C35" s="11">
        <v>90</v>
      </c>
      <c r="D35" s="11">
        <v>4554</v>
      </c>
      <c r="E35" s="11">
        <v>4554</v>
      </c>
      <c r="F35" s="14" t="s">
        <v>77</v>
      </c>
      <c r="G35" s="14" t="s">
        <v>77</v>
      </c>
      <c r="H35" s="14" t="s">
        <v>77</v>
      </c>
      <c r="I35" s="14" t="s">
        <v>77</v>
      </c>
      <c r="J35" s="11" t="s">
        <v>164</v>
      </c>
      <c r="K35" s="13">
        <v>45465</v>
      </c>
      <c r="L35" s="11" t="s">
        <v>165</v>
      </c>
      <c r="M35" s="11"/>
      <c r="O35" s="5" t="s">
        <v>9</v>
      </c>
    </row>
    <row r="37" spans="1:27" x14ac:dyDescent="0.25">
      <c r="B37" s="4" t="s">
        <v>171</v>
      </c>
      <c r="F37" s="5" t="s">
        <v>172</v>
      </c>
      <c r="Z37"/>
      <c r="AA37"/>
    </row>
  </sheetData>
  <hyperlinks>
    <hyperlink ref="A13" r:id="rId1"/>
    <hyperlink ref="A10" r:id="rId2"/>
    <hyperlink ref="A7" r:id="rId3"/>
    <hyperlink ref="A26" r:id="rId4"/>
    <hyperlink ref="A23" r:id="rId5"/>
    <hyperlink ref="A20" r:id="rId6"/>
    <hyperlink ref="A24" r:id="rId7"/>
    <hyperlink ref="A11" r:id="rId8"/>
    <hyperlink ref="A16" r:id="rId9"/>
    <hyperlink ref="A21" r:id="rId10"/>
    <hyperlink ref="A29" r:id="rId11"/>
    <hyperlink ref="A14" r:id="rId12"/>
    <hyperlink ref="A27" r:id="rId13"/>
    <hyperlink ref="A35" r:id="rId14"/>
    <hyperlink ref="F37" r:id="rId15"/>
    <hyperlink ref="O35" r:id="rId16" display="http://www.decamouse.com/sitebuildercontent/sitebuilderfiles/decamouseoutdoorcestatisticalhistory20250820.pdf"/>
  </hyperlinks>
  <pageMargins left="0.2" right="0.2" top="0.3" bottom="0.3" header="0.2" footer="0.2"/>
  <pageSetup scale="90" orientation="landscape" horizontalDpi="4294967293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3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80" sqref="B1:M80"/>
    </sheetView>
  </sheetViews>
  <sheetFormatPr defaultRowHeight="15" x14ac:dyDescent="0.25"/>
  <cols>
    <col min="1" max="1" width="17.42578125" customWidth="1"/>
    <col min="2" max="2" width="7.28515625" style="2" customWidth="1"/>
    <col min="3" max="3" width="6" style="2" customWidth="1"/>
    <col min="4" max="4" width="17.7109375" style="2" customWidth="1"/>
    <col min="5" max="5" width="14.42578125" style="2" customWidth="1"/>
    <col min="6" max="6" width="6.7109375" style="2" customWidth="1"/>
    <col min="7" max="8" width="7.5703125" style="2" customWidth="1"/>
    <col min="9" max="9" width="9.140625" style="2"/>
    <col min="10" max="10" width="25" style="2" customWidth="1"/>
    <col min="11" max="11" width="12.140625" style="2" customWidth="1"/>
    <col min="12" max="12" width="21.140625" style="2" customWidth="1"/>
    <col min="13" max="13" width="12.42578125" style="2" customWidth="1"/>
    <col min="14" max="14" width="9.140625" style="2"/>
    <col min="15" max="15" width="9.140625" style="4"/>
    <col min="16" max="25" width="7.7109375" style="2" customWidth="1"/>
  </cols>
  <sheetData>
    <row r="1" spans="1:25" x14ac:dyDescent="0.25">
      <c r="A1" s="7" t="s">
        <v>78</v>
      </c>
      <c r="B1" s="2" t="s">
        <v>31</v>
      </c>
      <c r="C1" s="2" t="s">
        <v>30</v>
      </c>
      <c r="D1" s="9" t="s">
        <v>178</v>
      </c>
      <c r="E1" s="9" t="s">
        <v>178</v>
      </c>
      <c r="F1" s="2" t="s">
        <v>94</v>
      </c>
      <c r="G1" s="2">
        <v>1994</v>
      </c>
      <c r="H1" s="2">
        <v>1989</v>
      </c>
      <c r="I1" s="2">
        <v>1962</v>
      </c>
      <c r="J1" s="2" t="s">
        <v>32</v>
      </c>
      <c r="K1" s="2" t="s">
        <v>29</v>
      </c>
      <c r="L1" s="2" t="s">
        <v>23</v>
      </c>
      <c r="M1" s="2" t="s">
        <v>28</v>
      </c>
    </row>
    <row r="2" spans="1:25" x14ac:dyDescent="0.25">
      <c r="A2" s="7" t="s">
        <v>82</v>
      </c>
      <c r="D2" s="10" t="s">
        <v>167</v>
      </c>
      <c r="E2" s="10" t="s">
        <v>105</v>
      </c>
      <c r="G2" s="2" t="s">
        <v>85</v>
      </c>
      <c r="H2" s="2" t="s">
        <v>85</v>
      </c>
      <c r="I2" s="2" t="s">
        <v>50</v>
      </c>
      <c r="K2" s="3" t="s">
        <v>22</v>
      </c>
      <c r="M2" s="3" t="s">
        <v>22</v>
      </c>
      <c r="N2" s="2" t="s">
        <v>33</v>
      </c>
      <c r="P2" s="2">
        <v>100</v>
      </c>
      <c r="Q2" s="2">
        <v>400</v>
      </c>
      <c r="R2" s="2">
        <v>1500</v>
      </c>
      <c r="S2" s="2" t="s">
        <v>59</v>
      </c>
      <c r="T2" s="2" t="s">
        <v>65</v>
      </c>
      <c r="U2" s="2" t="s">
        <v>60</v>
      </c>
      <c r="V2" s="2" t="s">
        <v>61</v>
      </c>
      <c r="W2" s="2" t="s">
        <v>62</v>
      </c>
      <c r="X2" s="2" t="s">
        <v>63</v>
      </c>
      <c r="Y2" s="2" t="s">
        <v>64</v>
      </c>
    </row>
    <row r="3" spans="1:25" x14ac:dyDescent="0.25">
      <c r="A3" s="7" t="s">
        <v>97</v>
      </c>
      <c r="D3" s="10" t="s">
        <v>168</v>
      </c>
      <c r="E3" s="10" t="s">
        <v>106</v>
      </c>
      <c r="F3" s="2" t="s">
        <v>50</v>
      </c>
      <c r="G3" s="2" t="s">
        <v>50</v>
      </c>
      <c r="H3" s="2" t="s">
        <v>50</v>
      </c>
      <c r="K3" s="3"/>
      <c r="M3" s="3"/>
    </row>
    <row r="4" spans="1:25" x14ac:dyDescent="0.25">
      <c r="A4" s="7" t="s">
        <v>102</v>
      </c>
      <c r="D4" s="9" t="s">
        <v>169</v>
      </c>
      <c r="E4" s="10" t="s">
        <v>107</v>
      </c>
      <c r="K4" s="3"/>
      <c r="M4" s="3"/>
    </row>
    <row r="5" spans="1:25" x14ac:dyDescent="0.25">
      <c r="E5" s="6" t="str">
        <f>Women!E5</f>
        <v xml:space="preserve"> </v>
      </c>
      <c r="M5" s="3"/>
    </row>
    <row r="6" spans="1:25" x14ac:dyDescent="0.25">
      <c r="M6" s="3"/>
    </row>
    <row r="7" spans="1:25" x14ac:dyDescent="0.25">
      <c r="A7" s="1" t="s">
        <v>75</v>
      </c>
      <c r="B7" s="11" t="s">
        <v>8</v>
      </c>
      <c r="C7" s="11">
        <v>39</v>
      </c>
      <c r="D7" s="11"/>
      <c r="E7" s="11"/>
      <c r="F7" s="11"/>
      <c r="G7" s="11"/>
      <c r="H7" s="11"/>
      <c r="I7" s="11">
        <v>6230</v>
      </c>
      <c r="J7" s="11" t="s">
        <v>7</v>
      </c>
      <c r="K7" s="12">
        <v>26016</v>
      </c>
      <c r="L7" s="11" t="s">
        <v>42</v>
      </c>
      <c r="M7" s="13">
        <v>12061</v>
      </c>
      <c r="N7" s="2">
        <f>1971-1933</f>
        <v>38</v>
      </c>
      <c r="O7" s="4" t="s">
        <v>9</v>
      </c>
    </row>
    <row r="8" spans="1:25" x14ac:dyDescent="0.25">
      <c r="A8" s="1" t="s">
        <v>103</v>
      </c>
      <c r="B8" s="11" t="s">
        <v>8</v>
      </c>
      <c r="C8" s="11">
        <v>35</v>
      </c>
      <c r="D8" s="11"/>
      <c r="E8" s="11"/>
      <c r="F8" s="11">
        <v>7117</v>
      </c>
      <c r="G8" s="11">
        <v>7280</v>
      </c>
      <c r="H8" s="11">
        <v>7587</v>
      </c>
      <c r="I8" s="14" t="s">
        <v>77</v>
      </c>
      <c r="J8" s="11" t="s">
        <v>56</v>
      </c>
      <c r="K8" s="15">
        <v>30122</v>
      </c>
      <c r="L8" s="11"/>
      <c r="M8" s="13">
        <v>16989</v>
      </c>
      <c r="N8" s="2">
        <f>1981-1946</f>
        <v>35</v>
      </c>
    </row>
    <row r="9" spans="1:25" x14ac:dyDescent="0.25">
      <c r="A9" s="1" t="s">
        <v>114</v>
      </c>
      <c r="B9" s="11" t="s">
        <v>8</v>
      </c>
      <c r="C9" s="11">
        <v>35</v>
      </c>
      <c r="D9" s="11">
        <v>8496</v>
      </c>
      <c r="E9" s="11">
        <v>8600</v>
      </c>
      <c r="F9" s="14" t="s">
        <v>77</v>
      </c>
      <c r="G9" s="14" t="s">
        <v>77</v>
      </c>
      <c r="H9" s="14" t="s">
        <v>77</v>
      </c>
      <c r="I9" s="14" t="s">
        <v>77</v>
      </c>
      <c r="J9" s="11" t="s">
        <v>98</v>
      </c>
      <c r="K9" s="15">
        <v>37063</v>
      </c>
      <c r="L9" s="11" t="s">
        <v>57</v>
      </c>
      <c r="M9" s="13">
        <v>23931</v>
      </c>
      <c r="N9" s="2">
        <f>2000-1965</f>
        <v>35</v>
      </c>
    </row>
    <row r="10" spans="1:25" x14ac:dyDescent="0.2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5" t="s">
        <v>9</v>
      </c>
    </row>
    <row r="11" spans="1:25" x14ac:dyDescent="0.25">
      <c r="A11" s="1" t="s">
        <v>6</v>
      </c>
      <c r="B11" s="11" t="s">
        <v>0</v>
      </c>
      <c r="C11" s="11">
        <v>40</v>
      </c>
      <c r="D11" s="11"/>
      <c r="E11" s="11"/>
      <c r="F11" s="11"/>
      <c r="G11" s="11"/>
      <c r="H11" s="11"/>
      <c r="I11" s="11">
        <v>5987</v>
      </c>
      <c r="J11" s="11" t="s">
        <v>3</v>
      </c>
      <c r="K11" s="13">
        <v>27243</v>
      </c>
      <c r="L11" s="11" t="s">
        <v>43</v>
      </c>
      <c r="M11" s="13">
        <v>12290</v>
      </c>
      <c r="N11" s="2">
        <v>40</v>
      </c>
      <c r="O11" s="5" t="s">
        <v>71</v>
      </c>
      <c r="P11" s="3" t="s">
        <v>72</v>
      </c>
      <c r="Q11" s="3" t="s">
        <v>73</v>
      </c>
      <c r="R11" s="3" t="s">
        <v>70</v>
      </c>
      <c r="S11" s="3" t="s">
        <v>69</v>
      </c>
      <c r="T11" s="2">
        <f>ROUND((6+(0.5/12))/3.281,3)</f>
        <v>1.841</v>
      </c>
      <c r="U11" s="2">
        <f>ROUND((20+(3.75/12))/3.281,3)</f>
        <v>6.1909999999999998</v>
      </c>
      <c r="V11" s="2">
        <f>ROUND((12+(6.75/12))/3.281,3)</f>
        <v>3.8290000000000002</v>
      </c>
      <c r="W11" s="2">
        <f>ROUND((38+(10.5/12))/3.281,3)</f>
        <v>11.849</v>
      </c>
      <c r="X11" s="2">
        <f>ROUND((125+(6.5/12))/3.281,3)</f>
        <v>38.262999999999998</v>
      </c>
      <c r="Y11" s="2">
        <f>ROUND((156+(1.5/12))/3.281,3)</f>
        <v>47.585000000000001</v>
      </c>
    </row>
    <row r="12" spans="1:25" x14ac:dyDescent="0.25">
      <c r="A12" s="1" t="s">
        <v>24</v>
      </c>
      <c r="B12" s="11" t="s">
        <v>0</v>
      </c>
      <c r="C12" s="11">
        <v>41</v>
      </c>
      <c r="D12" s="11"/>
      <c r="E12" s="11"/>
      <c r="F12" s="11"/>
      <c r="G12" s="11"/>
      <c r="H12" s="11"/>
      <c r="I12" s="11">
        <v>6001</v>
      </c>
      <c r="J12" s="11" t="s">
        <v>3</v>
      </c>
      <c r="K12" s="13">
        <v>27579</v>
      </c>
      <c r="L12" s="11" t="s">
        <v>43</v>
      </c>
      <c r="M12" s="13">
        <v>12290</v>
      </c>
      <c r="N12" s="2">
        <v>41</v>
      </c>
    </row>
    <row r="13" spans="1:25" x14ac:dyDescent="0.25">
      <c r="A13" s="1" t="s">
        <v>54</v>
      </c>
      <c r="B13" s="11" t="s">
        <v>0</v>
      </c>
      <c r="C13" s="11">
        <v>40</v>
      </c>
      <c r="D13" s="11"/>
      <c r="E13" s="11"/>
      <c r="F13" s="11"/>
      <c r="G13" s="11"/>
      <c r="H13" s="11"/>
      <c r="I13" s="11">
        <v>6212</v>
      </c>
      <c r="J13" s="11" t="s">
        <v>27</v>
      </c>
      <c r="K13" s="13">
        <v>29743</v>
      </c>
      <c r="L13" s="11"/>
      <c r="M13" s="13">
        <v>15112</v>
      </c>
      <c r="N13" s="2">
        <f>1981-1941</f>
        <v>40</v>
      </c>
    </row>
    <row r="14" spans="1:25" x14ac:dyDescent="0.25">
      <c r="A14" s="1" t="s">
        <v>89</v>
      </c>
      <c r="B14" s="11" t="s">
        <v>0</v>
      </c>
      <c r="C14" s="11">
        <v>43</v>
      </c>
      <c r="D14" s="11"/>
      <c r="E14" s="11"/>
      <c r="F14" s="11"/>
      <c r="G14" s="11">
        <v>7476</v>
      </c>
      <c r="H14" s="14">
        <v>7692</v>
      </c>
      <c r="I14" s="11">
        <v>6394</v>
      </c>
      <c r="J14" s="11" t="s">
        <v>56</v>
      </c>
      <c r="K14" s="15">
        <v>32716</v>
      </c>
      <c r="L14" s="11" t="s">
        <v>57</v>
      </c>
      <c r="M14" s="13">
        <v>16989</v>
      </c>
      <c r="N14" s="2">
        <f>1989-1946</f>
        <v>43</v>
      </c>
      <c r="O14" s="5" t="s">
        <v>58</v>
      </c>
      <c r="P14" s="2">
        <v>11.85</v>
      </c>
      <c r="Q14" s="2">
        <v>54.08</v>
      </c>
      <c r="R14" s="3" t="s">
        <v>67</v>
      </c>
      <c r="S14" s="3" t="s">
        <v>66</v>
      </c>
      <c r="T14" s="2">
        <v>1.73</v>
      </c>
      <c r="U14" s="2">
        <v>6.26</v>
      </c>
      <c r="V14" s="3" t="s">
        <v>68</v>
      </c>
      <c r="W14" s="2">
        <v>12.09</v>
      </c>
      <c r="X14" s="2">
        <v>39.71</v>
      </c>
      <c r="Y14" s="2">
        <v>50.94</v>
      </c>
    </row>
    <row r="15" spans="1:25" x14ac:dyDescent="0.25">
      <c r="A15" s="1" t="s">
        <v>96</v>
      </c>
      <c r="B15" s="11" t="s">
        <v>0</v>
      </c>
      <c r="C15" s="11">
        <v>42</v>
      </c>
      <c r="D15" s="11"/>
      <c r="E15" s="11"/>
      <c r="F15" s="11">
        <v>7326</v>
      </c>
      <c r="G15" s="11">
        <v>7551</v>
      </c>
      <c r="H15" s="14" t="s">
        <v>77</v>
      </c>
      <c r="I15" s="14" t="s">
        <v>77</v>
      </c>
      <c r="J15" s="11" t="s">
        <v>90</v>
      </c>
      <c r="K15" s="15">
        <v>35693</v>
      </c>
      <c r="L15" s="11"/>
      <c r="M15" s="13"/>
      <c r="O15" s="5"/>
      <c r="R15" s="3"/>
      <c r="S15" s="3"/>
      <c r="V15" s="3"/>
    </row>
    <row r="16" spans="1:25" x14ac:dyDescent="0.25">
      <c r="A16" s="1" t="s">
        <v>110</v>
      </c>
      <c r="B16" s="11" t="s">
        <v>0</v>
      </c>
      <c r="C16" s="11">
        <v>40</v>
      </c>
      <c r="D16" s="11">
        <v>8451</v>
      </c>
      <c r="E16" s="11">
        <v>8618</v>
      </c>
      <c r="F16" s="11">
        <v>8618</v>
      </c>
      <c r="G16" s="14" t="s">
        <v>77</v>
      </c>
      <c r="H16" s="14" t="s">
        <v>77</v>
      </c>
      <c r="I16" s="14" t="s">
        <v>77</v>
      </c>
      <c r="J16" s="11" t="s">
        <v>98</v>
      </c>
      <c r="K16" s="15">
        <v>38587</v>
      </c>
      <c r="L16" s="11" t="s">
        <v>108</v>
      </c>
      <c r="M16" s="13">
        <v>23931</v>
      </c>
      <c r="N16" s="2">
        <f>2005-1965</f>
        <v>40</v>
      </c>
      <c r="O16" s="5"/>
      <c r="R16" s="3"/>
      <c r="S16" s="3"/>
      <c r="V16" s="3"/>
    </row>
    <row r="17" spans="1:14" x14ac:dyDescent="0.25">
      <c r="A17" s="1"/>
      <c r="B17" s="11"/>
      <c r="C17" s="11"/>
      <c r="D17" s="11"/>
      <c r="E17" s="11"/>
      <c r="F17" s="11"/>
      <c r="G17" s="11"/>
      <c r="H17" s="11"/>
      <c r="I17" s="11"/>
      <c r="J17" s="11"/>
      <c r="K17" s="13"/>
      <c r="L17" s="11"/>
      <c r="M17" s="11"/>
    </row>
    <row r="18" spans="1:14" x14ac:dyDescent="0.25">
      <c r="A18" s="1" t="s">
        <v>26</v>
      </c>
      <c r="B18" s="11" t="s">
        <v>10</v>
      </c>
      <c r="C18" s="11">
        <v>46</v>
      </c>
      <c r="D18" s="11"/>
      <c r="E18" s="11"/>
      <c r="F18" s="11"/>
      <c r="G18" s="11"/>
      <c r="H18" s="11"/>
      <c r="I18" s="11">
        <v>5084</v>
      </c>
      <c r="J18" s="11" t="s">
        <v>11</v>
      </c>
      <c r="K18" s="13">
        <v>27579</v>
      </c>
      <c r="L18" s="11" t="s">
        <v>43</v>
      </c>
      <c r="M18" s="13">
        <v>10768</v>
      </c>
      <c r="N18" s="2">
        <f>1975-1929</f>
        <v>46</v>
      </c>
    </row>
    <row r="19" spans="1:14" x14ac:dyDescent="0.25">
      <c r="A19" s="1" t="s">
        <v>38</v>
      </c>
      <c r="B19" s="11" t="s">
        <v>10</v>
      </c>
      <c r="C19" s="11">
        <v>45</v>
      </c>
      <c r="D19" s="11"/>
      <c r="E19" s="11"/>
      <c r="F19" s="11"/>
      <c r="G19" s="11"/>
      <c r="H19" s="11"/>
      <c r="I19" s="11">
        <v>5363</v>
      </c>
      <c r="J19" s="11" t="s">
        <v>34</v>
      </c>
      <c r="K19" s="13">
        <v>30191</v>
      </c>
      <c r="L19" s="11"/>
      <c r="M19" s="13"/>
    </row>
    <row r="20" spans="1:14" x14ac:dyDescent="0.25">
      <c r="A20" s="1" t="s">
        <v>76</v>
      </c>
      <c r="B20" s="11" t="s">
        <v>10</v>
      </c>
      <c r="C20" s="11">
        <v>47</v>
      </c>
      <c r="D20" s="11"/>
      <c r="E20" s="11"/>
      <c r="F20" s="11"/>
      <c r="G20" s="11"/>
      <c r="H20" s="11"/>
      <c r="I20" s="11">
        <v>5734</v>
      </c>
      <c r="J20" s="11" t="s">
        <v>40</v>
      </c>
      <c r="K20" s="13">
        <v>31129</v>
      </c>
      <c r="L20" s="11"/>
      <c r="M20" s="13">
        <v>13798</v>
      </c>
      <c r="N20" s="2">
        <f>1984-1937</f>
        <v>47</v>
      </c>
    </row>
    <row r="21" spans="1:14" x14ac:dyDescent="0.25">
      <c r="A21" s="1" t="s">
        <v>126</v>
      </c>
      <c r="B21" s="11" t="s">
        <v>10</v>
      </c>
      <c r="C21" s="11">
        <v>45</v>
      </c>
      <c r="D21" s="11"/>
      <c r="E21" s="11">
        <v>7421</v>
      </c>
      <c r="F21" s="11">
        <v>7502</v>
      </c>
      <c r="G21" s="11">
        <v>7780</v>
      </c>
      <c r="H21" s="11">
        <v>7820</v>
      </c>
      <c r="I21" s="11" t="s">
        <v>74</v>
      </c>
      <c r="J21" s="11" t="s">
        <v>56</v>
      </c>
      <c r="K21" s="12">
        <v>33436</v>
      </c>
      <c r="L21" s="11" t="s">
        <v>124</v>
      </c>
      <c r="M21" s="13">
        <v>16989</v>
      </c>
      <c r="N21" s="2">
        <f>1991-1946</f>
        <v>45</v>
      </c>
    </row>
    <row r="22" spans="1:14" x14ac:dyDescent="0.25">
      <c r="A22" s="1" t="s">
        <v>120</v>
      </c>
      <c r="B22" s="11" t="s">
        <v>10</v>
      </c>
      <c r="C22" s="11"/>
      <c r="D22" s="11"/>
      <c r="E22" s="11">
        <v>7082</v>
      </c>
      <c r="F22" s="14" t="s">
        <v>77</v>
      </c>
      <c r="G22" s="14" t="s">
        <v>77</v>
      </c>
      <c r="H22" s="14" t="s">
        <v>77</v>
      </c>
      <c r="I22" s="14" t="s">
        <v>77</v>
      </c>
      <c r="J22" s="11" t="s">
        <v>118</v>
      </c>
      <c r="K22" s="13">
        <v>37804</v>
      </c>
      <c r="L22" s="11" t="s">
        <v>119</v>
      </c>
      <c r="M22" s="13"/>
    </row>
    <row r="23" spans="1:14" x14ac:dyDescent="0.25">
      <c r="A23" s="1"/>
      <c r="B23" s="11" t="s">
        <v>10</v>
      </c>
      <c r="C23" s="11">
        <v>45</v>
      </c>
      <c r="D23" s="11">
        <v>7488</v>
      </c>
      <c r="E23" s="14" t="s">
        <v>77</v>
      </c>
      <c r="F23" s="14" t="s">
        <v>77</v>
      </c>
      <c r="G23" s="14" t="s">
        <v>77</v>
      </c>
      <c r="H23" s="14" t="s">
        <v>77</v>
      </c>
      <c r="I23" s="14" t="s">
        <v>77</v>
      </c>
      <c r="J23" s="11" t="s">
        <v>179</v>
      </c>
      <c r="K23" s="13">
        <v>42273</v>
      </c>
      <c r="L23" s="11" t="s">
        <v>180</v>
      </c>
      <c r="M23" s="13"/>
    </row>
    <row r="24" spans="1:14" x14ac:dyDescent="0.25">
      <c r="A24" t="s">
        <v>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4" x14ac:dyDescent="0.25">
      <c r="A25" s="1" t="s">
        <v>38</v>
      </c>
      <c r="B25" s="11" t="s">
        <v>1</v>
      </c>
      <c r="C25" s="11">
        <v>50</v>
      </c>
      <c r="D25" s="11"/>
      <c r="E25" s="11"/>
      <c r="F25" s="11"/>
      <c r="G25" s="11"/>
      <c r="H25" s="11"/>
      <c r="I25" s="11">
        <v>4951</v>
      </c>
      <c r="J25" s="11" t="s">
        <v>4</v>
      </c>
      <c r="K25" s="13">
        <v>26370</v>
      </c>
      <c r="L25" s="11" t="s">
        <v>44</v>
      </c>
      <c r="M25" s="13">
        <v>7792</v>
      </c>
      <c r="N25" s="2">
        <f>1971-1921</f>
        <v>50</v>
      </c>
    </row>
    <row r="26" spans="1:14" x14ac:dyDescent="0.25">
      <c r="A26" s="1" t="s">
        <v>51</v>
      </c>
      <c r="B26" s="11" t="s">
        <v>1</v>
      </c>
      <c r="C26" s="11">
        <v>50</v>
      </c>
      <c r="D26" s="11"/>
      <c r="E26" s="11"/>
      <c r="F26" s="11"/>
      <c r="G26" s="16"/>
      <c r="H26" s="11"/>
      <c r="I26" s="11">
        <v>5399</v>
      </c>
      <c r="J26" s="11" t="s">
        <v>41</v>
      </c>
      <c r="K26" s="13">
        <v>30499</v>
      </c>
      <c r="L26" s="11"/>
      <c r="M26" s="13">
        <v>11972</v>
      </c>
      <c r="N26" s="2">
        <f>1982-1932</f>
        <v>50</v>
      </c>
    </row>
    <row r="27" spans="1:14" x14ac:dyDescent="0.25">
      <c r="A27" s="1" t="s">
        <v>84</v>
      </c>
      <c r="B27" s="11" t="s">
        <v>1</v>
      </c>
      <c r="C27" s="11">
        <v>50</v>
      </c>
      <c r="D27" s="11"/>
      <c r="E27" s="11"/>
      <c r="F27" s="11"/>
      <c r="G27" s="16"/>
      <c r="H27" s="11">
        <v>8593</v>
      </c>
      <c r="I27" s="11">
        <v>6212</v>
      </c>
      <c r="J27" s="11" t="s">
        <v>40</v>
      </c>
      <c r="K27" s="13">
        <v>32290</v>
      </c>
      <c r="L27" s="11"/>
      <c r="M27" s="13">
        <v>13798</v>
      </c>
      <c r="N27" s="2">
        <f>1987-1937</f>
        <v>50</v>
      </c>
    </row>
    <row r="28" spans="1:14" x14ac:dyDescent="0.25">
      <c r="A28" s="1" t="s">
        <v>103</v>
      </c>
      <c r="B28" s="11" t="s">
        <v>1</v>
      </c>
      <c r="C28" s="16">
        <v>51</v>
      </c>
      <c r="D28" s="11"/>
      <c r="E28" s="16"/>
      <c r="F28" s="16">
        <v>7771</v>
      </c>
      <c r="G28" s="16">
        <v>8114</v>
      </c>
      <c r="H28" s="11">
        <v>8044</v>
      </c>
      <c r="I28" s="14" t="s">
        <v>77</v>
      </c>
      <c r="J28" s="11" t="s">
        <v>40</v>
      </c>
      <c r="K28" s="13">
        <v>32716</v>
      </c>
      <c r="L28" s="11"/>
      <c r="M28" s="13">
        <v>13798</v>
      </c>
      <c r="N28" s="2">
        <f>1988-1937</f>
        <v>51</v>
      </c>
    </row>
    <row r="29" spans="1:14" x14ac:dyDescent="0.25">
      <c r="A29" s="1" t="s">
        <v>117</v>
      </c>
      <c r="B29" s="11" t="s">
        <v>1</v>
      </c>
      <c r="C29" s="16"/>
      <c r="D29" s="11"/>
      <c r="E29" s="16">
        <v>7268</v>
      </c>
      <c r="F29" s="14" t="s">
        <v>77</v>
      </c>
      <c r="G29" s="14" t="s">
        <v>77</v>
      </c>
      <c r="H29" s="14" t="s">
        <v>77</v>
      </c>
      <c r="I29" s="14" t="s">
        <v>77</v>
      </c>
      <c r="J29" s="11" t="s">
        <v>115</v>
      </c>
      <c r="K29" s="13">
        <v>39330</v>
      </c>
      <c r="L29" s="11" t="s">
        <v>116</v>
      </c>
      <c r="M29" s="13"/>
    </row>
    <row r="30" spans="1:14" x14ac:dyDescent="0.25">
      <c r="A30" s="1" t="s">
        <v>134</v>
      </c>
      <c r="B30" s="11" t="s">
        <v>1</v>
      </c>
      <c r="C30" s="16">
        <v>50</v>
      </c>
      <c r="D30" s="11">
        <v>7363</v>
      </c>
      <c r="E30" s="16">
        <v>7467</v>
      </c>
      <c r="F30" s="14" t="s">
        <v>77</v>
      </c>
      <c r="G30" s="14" t="s">
        <v>77</v>
      </c>
      <c r="H30" s="14" t="s">
        <v>77</v>
      </c>
      <c r="I30" s="14" t="s">
        <v>77</v>
      </c>
      <c r="J30" s="11" t="s">
        <v>133</v>
      </c>
      <c r="K30" s="13">
        <v>41825</v>
      </c>
      <c r="L30" s="11" t="s">
        <v>181</v>
      </c>
      <c r="M30" s="13"/>
    </row>
    <row r="31" spans="1:14" x14ac:dyDescent="0.25">
      <c r="B31" s="11"/>
      <c r="C31" s="11"/>
      <c r="D31" s="11"/>
      <c r="E31" s="11"/>
      <c r="F31" s="11"/>
      <c r="G31" s="16"/>
      <c r="H31" s="11"/>
      <c r="I31" s="11"/>
      <c r="J31" s="11"/>
      <c r="K31" s="11"/>
      <c r="L31" s="11"/>
      <c r="M31" s="11"/>
    </row>
    <row r="32" spans="1:14" x14ac:dyDescent="0.25">
      <c r="A32" s="1" t="s">
        <v>76</v>
      </c>
      <c r="B32" s="11" t="s">
        <v>12</v>
      </c>
      <c r="C32" s="11">
        <v>55</v>
      </c>
      <c r="D32" s="11"/>
      <c r="E32" s="11"/>
      <c r="F32" s="11"/>
      <c r="G32" s="16"/>
      <c r="H32" s="11"/>
      <c r="I32" s="11">
        <v>5246</v>
      </c>
      <c r="J32" s="11" t="s">
        <v>4</v>
      </c>
      <c r="K32" s="13">
        <v>28014</v>
      </c>
      <c r="L32" s="11" t="s">
        <v>45</v>
      </c>
      <c r="M32" s="13">
        <v>7792</v>
      </c>
      <c r="N32" s="2">
        <f>1976-1921</f>
        <v>55</v>
      </c>
    </row>
    <row r="33" spans="1:14" x14ac:dyDescent="0.25">
      <c r="A33" s="1" t="s">
        <v>88</v>
      </c>
      <c r="B33" s="11" t="s">
        <v>12</v>
      </c>
      <c r="C33" s="11">
        <v>55</v>
      </c>
      <c r="D33" s="11"/>
      <c r="E33" s="11"/>
      <c r="F33" s="11"/>
      <c r="G33" s="11">
        <v>8449</v>
      </c>
      <c r="H33" s="11">
        <v>8346</v>
      </c>
      <c r="I33" s="14" t="s">
        <v>77</v>
      </c>
      <c r="J33" s="11" t="s">
        <v>4</v>
      </c>
      <c r="K33" s="13">
        <v>27952</v>
      </c>
      <c r="L33" s="11"/>
      <c r="M33" s="13">
        <v>7792</v>
      </c>
      <c r="N33" s="2">
        <f>1976-1921</f>
        <v>55</v>
      </c>
    </row>
    <row r="34" spans="1:14" x14ac:dyDescent="0.25">
      <c r="A34" s="1" t="s">
        <v>83</v>
      </c>
      <c r="B34" s="11" t="s">
        <v>12</v>
      </c>
      <c r="C34" s="11">
        <v>56</v>
      </c>
      <c r="D34" s="11"/>
      <c r="E34" s="11"/>
      <c r="F34" s="11"/>
      <c r="G34" s="11"/>
      <c r="H34" s="11">
        <v>7796</v>
      </c>
      <c r="I34" s="14" t="s">
        <v>77</v>
      </c>
      <c r="J34" s="11" t="s">
        <v>7</v>
      </c>
      <c r="K34" s="13">
        <v>32676</v>
      </c>
      <c r="L34" s="11"/>
      <c r="M34" s="13">
        <v>12061</v>
      </c>
      <c r="N34" s="2">
        <f>1989-1933</f>
        <v>56</v>
      </c>
    </row>
    <row r="35" spans="1:14" x14ac:dyDescent="0.25">
      <c r="A35" s="1" t="s">
        <v>104</v>
      </c>
      <c r="B35" s="11" t="s">
        <v>12</v>
      </c>
      <c r="C35" s="11">
        <v>57</v>
      </c>
      <c r="D35" s="11"/>
      <c r="E35" s="11"/>
      <c r="F35" s="11">
        <v>7835</v>
      </c>
      <c r="G35" s="11">
        <v>8179</v>
      </c>
      <c r="H35" s="14" t="s">
        <v>77</v>
      </c>
      <c r="I35" s="14" t="s">
        <v>77</v>
      </c>
      <c r="J35" s="11" t="s">
        <v>86</v>
      </c>
      <c r="K35" s="13">
        <v>34894</v>
      </c>
      <c r="L35" s="11"/>
      <c r="M35" s="13"/>
    </row>
    <row r="36" spans="1:14" x14ac:dyDescent="0.25">
      <c r="A36" s="1" t="s">
        <v>121</v>
      </c>
      <c r="B36" s="11" t="s">
        <v>12</v>
      </c>
      <c r="C36" s="11">
        <v>55</v>
      </c>
      <c r="D36" s="11">
        <v>7614</v>
      </c>
      <c r="E36" s="11">
        <v>8087</v>
      </c>
      <c r="F36" s="14" t="s">
        <v>77</v>
      </c>
      <c r="G36" s="14" t="s">
        <v>77</v>
      </c>
      <c r="H36" s="14" t="s">
        <v>77</v>
      </c>
      <c r="I36" s="14" t="s">
        <v>77</v>
      </c>
      <c r="J36" s="11" t="s">
        <v>122</v>
      </c>
      <c r="K36" s="13">
        <v>40022</v>
      </c>
      <c r="L36" s="11" t="s">
        <v>182</v>
      </c>
      <c r="M36" s="13"/>
    </row>
    <row r="37" spans="1:14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4" x14ac:dyDescent="0.25">
      <c r="A38" s="1" t="s">
        <v>6</v>
      </c>
      <c r="B38" s="11" t="s">
        <v>2</v>
      </c>
      <c r="C38" s="11">
        <v>63</v>
      </c>
      <c r="D38" s="11"/>
      <c r="E38" s="11"/>
      <c r="F38" s="11"/>
      <c r="G38" s="11"/>
      <c r="H38" s="11"/>
      <c r="I38" s="11">
        <v>4038</v>
      </c>
      <c r="J38" s="11" t="s">
        <v>5</v>
      </c>
      <c r="K38" s="13">
        <v>27166</v>
      </c>
      <c r="L38" s="11" t="s">
        <v>46</v>
      </c>
      <c r="M38" s="13">
        <v>4136</v>
      </c>
      <c r="N38" s="2">
        <f>1974-1911</f>
        <v>63</v>
      </c>
    </row>
    <row r="39" spans="1:14" x14ac:dyDescent="0.25">
      <c r="A39" s="1" t="s">
        <v>26</v>
      </c>
      <c r="B39" s="11" t="s">
        <v>2</v>
      </c>
      <c r="C39" s="11">
        <v>60</v>
      </c>
      <c r="D39" s="11"/>
      <c r="E39" s="11"/>
      <c r="F39" s="11"/>
      <c r="G39" s="11"/>
      <c r="H39" s="11"/>
      <c r="I39" s="11">
        <v>4328</v>
      </c>
      <c r="J39" s="11" t="s">
        <v>16</v>
      </c>
      <c r="K39" s="13">
        <v>27734</v>
      </c>
      <c r="L39" s="11" t="s">
        <v>17</v>
      </c>
      <c r="M39" s="13">
        <v>5652</v>
      </c>
      <c r="N39" s="2">
        <f>1975-1915</f>
        <v>60</v>
      </c>
    </row>
    <row r="40" spans="1:14" x14ac:dyDescent="0.25">
      <c r="A40" s="1" t="s">
        <v>84</v>
      </c>
      <c r="B40" s="11" t="s">
        <v>2</v>
      </c>
      <c r="C40" s="11">
        <v>61</v>
      </c>
      <c r="D40" s="11"/>
      <c r="E40" s="11"/>
      <c r="F40" s="11"/>
      <c r="G40" s="11"/>
      <c r="H40" s="11">
        <v>8004</v>
      </c>
      <c r="I40" s="11">
        <v>4552</v>
      </c>
      <c r="J40" s="11" t="s">
        <v>4</v>
      </c>
      <c r="K40" s="13">
        <v>30191</v>
      </c>
      <c r="L40" s="11"/>
      <c r="M40" s="13">
        <v>7792</v>
      </c>
      <c r="N40" s="2">
        <f>1982-1921</f>
        <v>61</v>
      </c>
    </row>
    <row r="41" spans="1:14" x14ac:dyDescent="0.25">
      <c r="A41" s="1" t="s">
        <v>83</v>
      </c>
      <c r="B41" s="11" t="s">
        <v>2</v>
      </c>
      <c r="C41" s="11">
        <v>62</v>
      </c>
      <c r="D41" s="11"/>
      <c r="E41" s="11"/>
      <c r="F41" s="11"/>
      <c r="G41" s="11"/>
      <c r="H41" s="11">
        <v>7061</v>
      </c>
      <c r="I41" s="14" t="s">
        <v>77</v>
      </c>
      <c r="J41" s="11" t="s">
        <v>81</v>
      </c>
      <c r="K41" s="13">
        <v>32716</v>
      </c>
      <c r="L41" s="11"/>
      <c r="M41" s="13">
        <v>9865</v>
      </c>
      <c r="N41" s="2">
        <f>1989-1927</f>
        <v>62</v>
      </c>
    </row>
    <row r="42" spans="1:14" x14ac:dyDescent="0.25">
      <c r="A42" s="1" t="s">
        <v>92</v>
      </c>
      <c r="B42" s="11" t="s">
        <v>2</v>
      </c>
      <c r="C42" s="17">
        <v>60</v>
      </c>
      <c r="D42" s="11"/>
      <c r="E42" s="17"/>
      <c r="F42" s="17"/>
      <c r="G42" s="11">
        <v>8419</v>
      </c>
      <c r="H42" s="14" t="s">
        <v>77</v>
      </c>
      <c r="I42" s="14" t="s">
        <v>77</v>
      </c>
      <c r="J42" s="11" t="s">
        <v>7</v>
      </c>
      <c r="K42" s="13">
        <v>34160</v>
      </c>
      <c r="L42" s="11"/>
      <c r="M42" s="13">
        <v>12061</v>
      </c>
      <c r="N42" s="2">
        <f>1993-1933</f>
        <v>60</v>
      </c>
    </row>
    <row r="43" spans="1:14" x14ac:dyDescent="0.25">
      <c r="A43" s="1" t="s">
        <v>103</v>
      </c>
      <c r="B43" s="11" t="s">
        <v>2</v>
      </c>
      <c r="C43" s="16">
        <v>60</v>
      </c>
      <c r="D43" s="11"/>
      <c r="E43" s="16"/>
      <c r="F43" s="16">
        <v>8352</v>
      </c>
      <c r="G43" s="11">
        <v>8610</v>
      </c>
      <c r="H43" s="14" t="s">
        <v>77</v>
      </c>
      <c r="I43" s="14" t="s">
        <v>77</v>
      </c>
      <c r="J43" s="11" t="s">
        <v>7</v>
      </c>
      <c r="K43" s="13">
        <v>34249</v>
      </c>
      <c r="L43" s="11"/>
      <c r="M43" s="13">
        <v>12061</v>
      </c>
      <c r="N43" s="2">
        <f>1993-1933</f>
        <v>60</v>
      </c>
    </row>
    <row r="44" spans="1:14" x14ac:dyDescent="0.25">
      <c r="A44" s="1" t="s">
        <v>126</v>
      </c>
      <c r="B44" s="11" t="s">
        <v>2</v>
      </c>
      <c r="C44" s="16">
        <v>64</v>
      </c>
      <c r="D44" s="11"/>
      <c r="E44" s="16">
        <v>7287</v>
      </c>
      <c r="F44" s="14" t="s">
        <v>77</v>
      </c>
      <c r="G44" s="14" t="s">
        <v>77</v>
      </c>
      <c r="H44" s="14" t="s">
        <v>77</v>
      </c>
      <c r="I44" s="14" t="s">
        <v>77</v>
      </c>
      <c r="J44" s="11" t="s">
        <v>99</v>
      </c>
      <c r="K44" s="13">
        <v>37804</v>
      </c>
      <c r="L44" s="11" t="s">
        <v>119</v>
      </c>
      <c r="M44" s="13">
        <v>14259</v>
      </c>
      <c r="N44" s="2">
        <f>2003-1939</f>
        <v>64</v>
      </c>
    </row>
    <row r="45" spans="1:14" x14ac:dyDescent="0.25">
      <c r="A45" s="1" t="s">
        <v>138</v>
      </c>
      <c r="B45" s="11" t="s">
        <v>2</v>
      </c>
      <c r="C45" s="16">
        <v>60</v>
      </c>
      <c r="D45" s="11">
        <v>7244</v>
      </c>
      <c r="E45" s="16">
        <v>7638</v>
      </c>
      <c r="F45" s="14" t="s">
        <v>77</v>
      </c>
      <c r="G45" s="14" t="s">
        <v>77</v>
      </c>
      <c r="H45" s="14" t="s">
        <v>77</v>
      </c>
      <c r="I45" s="14" t="s">
        <v>77</v>
      </c>
      <c r="J45" s="11" t="s">
        <v>137</v>
      </c>
      <c r="K45" s="13">
        <v>42182</v>
      </c>
      <c r="L45" s="11" t="s">
        <v>183</v>
      </c>
      <c r="M45" s="13"/>
    </row>
    <row r="46" spans="1:14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4" x14ac:dyDescent="0.25">
      <c r="A47" s="1" t="s">
        <v>20</v>
      </c>
      <c r="B47" s="11" t="s">
        <v>13</v>
      </c>
      <c r="C47" s="11">
        <v>66</v>
      </c>
      <c r="D47" s="11"/>
      <c r="E47" s="11"/>
      <c r="F47" s="11"/>
      <c r="G47" s="11"/>
      <c r="H47" s="11"/>
      <c r="I47" s="11">
        <v>2263</v>
      </c>
      <c r="J47" s="11" t="s">
        <v>18</v>
      </c>
      <c r="K47" s="13">
        <v>27734</v>
      </c>
      <c r="L47" s="11" t="s">
        <v>17</v>
      </c>
      <c r="M47" s="13">
        <v>3456</v>
      </c>
      <c r="N47" s="2">
        <f>1975-1909</f>
        <v>66</v>
      </c>
    </row>
    <row r="48" spans="1:14" x14ac:dyDescent="0.25">
      <c r="A48" s="1" t="s">
        <v>76</v>
      </c>
      <c r="B48" s="11" t="s">
        <v>13</v>
      </c>
      <c r="C48" s="11">
        <v>65</v>
      </c>
      <c r="D48" s="11"/>
      <c r="E48" s="11"/>
      <c r="F48" s="11"/>
      <c r="G48" s="11"/>
      <c r="H48" s="11"/>
      <c r="I48" s="11">
        <v>2783</v>
      </c>
      <c r="J48" s="11" t="s">
        <v>21</v>
      </c>
      <c r="K48" s="13">
        <v>28300</v>
      </c>
      <c r="L48" s="11" t="s">
        <v>47</v>
      </c>
      <c r="M48" s="13">
        <v>4556</v>
      </c>
      <c r="N48" s="2">
        <f>1977-1912</f>
        <v>65</v>
      </c>
    </row>
    <row r="49" spans="1:14" x14ac:dyDescent="0.25">
      <c r="A49" s="1" t="s">
        <v>76</v>
      </c>
      <c r="B49" s="11" t="s">
        <v>13</v>
      </c>
      <c r="C49" s="11">
        <v>65</v>
      </c>
      <c r="D49" s="11"/>
      <c r="E49" s="11"/>
      <c r="F49" s="11"/>
      <c r="G49" s="11"/>
      <c r="H49" s="11"/>
      <c r="I49" s="11" t="s">
        <v>52</v>
      </c>
      <c r="J49" s="11" t="s">
        <v>4</v>
      </c>
      <c r="K49" s="13">
        <v>31619</v>
      </c>
      <c r="L49" s="11"/>
      <c r="M49" s="13">
        <v>7792</v>
      </c>
      <c r="N49" s="2">
        <f>1986-1921</f>
        <v>65</v>
      </c>
    </row>
    <row r="50" spans="1:14" x14ac:dyDescent="0.25">
      <c r="A50" s="1" t="s">
        <v>87</v>
      </c>
      <c r="B50" s="11" t="s">
        <v>13</v>
      </c>
      <c r="C50" s="11">
        <v>65</v>
      </c>
      <c r="D50" s="11"/>
      <c r="E50" s="11"/>
      <c r="F50" s="11"/>
      <c r="G50" s="11">
        <v>8186</v>
      </c>
      <c r="H50" s="11">
        <v>8125</v>
      </c>
      <c r="I50" s="14" t="s">
        <v>77</v>
      </c>
      <c r="J50" s="11" t="s">
        <v>4</v>
      </c>
      <c r="K50" s="18" t="s">
        <v>79</v>
      </c>
      <c r="L50" s="11"/>
      <c r="M50" s="13">
        <v>7792</v>
      </c>
      <c r="N50" s="2">
        <f>1986-1921</f>
        <v>65</v>
      </c>
    </row>
    <row r="51" spans="1:14" x14ac:dyDescent="0.25">
      <c r="A51" s="1" t="s">
        <v>96</v>
      </c>
      <c r="B51" s="11" t="s">
        <v>13</v>
      </c>
      <c r="C51" s="11">
        <v>67</v>
      </c>
      <c r="D51" s="11"/>
      <c r="E51" s="11"/>
      <c r="F51" s="11">
        <v>7240</v>
      </c>
      <c r="G51" s="11">
        <v>7394</v>
      </c>
      <c r="H51" s="11">
        <v>7353</v>
      </c>
      <c r="I51" s="14" t="s">
        <v>77</v>
      </c>
      <c r="J51" s="11" t="s">
        <v>80</v>
      </c>
      <c r="K51" s="13">
        <v>34223</v>
      </c>
      <c r="L51" s="11"/>
      <c r="M51" s="13">
        <v>9407</v>
      </c>
      <c r="N51" s="2">
        <f>1992-1925</f>
        <v>67</v>
      </c>
    </row>
    <row r="52" spans="1:14" x14ac:dyDescent="0.25">
      <c r="A52" s="1" t="s">
        <v>111</v>
      </c>
      <c r="B52" s="11" t="s">
        <v>13</v>
      </c>
      <c r="C52" s="11">
        <v>66</v>
      </c>
      <c r="D52" s="11"/>
      <c r="E52" s="11">
        <v>7900</v>
      </c>
      <c r="F52" s="11">
        <v>7900</v>
      </c>
      <c r="G52" s="14" t="s">
        <v>77</v>
      </c>
      <c r="H52" s="14" t="s">
        <v>77</v>
      </c>
      <c r="I52" s="14" t="s">
        <v>77</v>
      </c>
      <c r="J52" s="11" t="s">
        <v>99</v>
      </c>
      <c r="K52" s="15">
        <v>38587</v>
      </c>
      <c r="L52" s="11" t="s">
        <v>108</v>
      </c>
      <c r="M52" s="13">
        <v>14259</v>
      </c>
      <c r="N52" s="2">
        <f>2005-1939</f>
        <v>66</v>
      </c>
    </row>
    <row r="53" spans="1:14" x14ac:dyDescent="0.25">
      <c r="A53" s="1" t="s">
        <v>156</v>
      </c>
      <c r="B53" s="11" t="s">
        <v>13</v>
      </c>
      <c r="C53" s="11">
        <v>66</v>
      </c>
      <c r="D53" s="11">
        <v>7271</v>
      </c>
      <c r="E53" s="11">
        <v>7728</v>
      </c>
      <c r="F53" s="14" t="s">
        <v>77</v>
      </c>
      <c r="G53" s="14" t="s">
        <v>77</v>
      </c>
      <c r="H53" s="14" t="s">
        <v>77</v>
      </c>
      <c r="I53" s="14" t="s">
        <v>77</v>
      </c>
      <c r="J53" s="11" t="s">
        <v>154</v>
      </c>
      <c r="K53" s="15">
        <v>44710</v>
      </c>
      <c r="L53" s="11" t="s">
        <v>155</v>
      </c>
      <c r="M53" s="13"/>
    </row>
    <row r="54" spans="1:14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4" x14ac:dyDescent="0.25">
      <c r="A55" s="1" t="s">
        <v>25</v>
      </c>
      <c r="B55" s="11" t="s">
        <v>14</v>
      </c>
      <c r="C55" s="11">
        <v>74</v>
      </c>
      <c r="D55" s="11"/>
      <c r="E55" s="11"/>
      <c r="F55" s="11"/>
      <c r="G55" s="11"/>
      <c r="H55" s="11"/>
      <c r="I55" s="11">
        <v>1752</v>
      </c>
      <c r="J55" s="11" t="s">
        <v>19</v>
      </c>
      <c r="K55" s="13">
        <v>28273</v>
      </c>
      <c r="L55" s="11" t="s">
        <v>48</v>
      </c>
      <c r="M55" s="13">
        <v>927</v>
      </c>
      <c r="N55" s="2">
        <f>1976-1902</f>
        <v>74</v>
      </c>
    </row>
    <row r="56" spans="1:14" x14ac:dyDescent="0.25">
      <c r="A56" s="1" t="s">
        <v>76</v>
      </c>
      <c r="B56" s="11" t="s">
        <v>14</v>
      </c>
      <c r="C56" s="11">
        <v>70</v>
      </c>
      <c r="D56" s="11"/>
      <c r="E56" s="11"/>
      <c r="F56" s="11"/>
      <c r="G56" s="11"/>
      <c r="H56" s="11"/>
      <c r="I56" s="11">
        <v>2513</v>
      </c>
      <c r="J56" s="11" t="s">
        <v>21</v>
      </c>
      <c r="K56" s="13">
        <v>30135</v>
      </c>
      <c r="L56" s="11"/>
      <c r="M56" s="13">
        <v>4556</v>
      </c>
      <c r="N56" s="2">
        <f>1982-1912</f>
        <v>70</v>
      </c>
    </row>
    <row r="57" spans="1:14" x14ac:dyDescent="0.25">
      <c r="A57" s="1" t="s">
        <v>95</v>
      </c>
      <c r="B57" s="11" t="s">
        <v>14</v>
      </c>
      <c r="C57" s="11">
        <v>70</v>
      </c>
      <c r="D57" s="11"/>
      <c r="E57" s="11"/>
      <c r="F57" s="11">
        <v>7524</v>
      </c>
      <c r="G57" s="11">
        <v>7698</v>
      </c>
      <c r="H57" s="11">
        <v>7680</v>
      </c>
      <c r="I57" s="14" t="s">
        <v>77</v>
      </c>
      <c r="J57" s="11" t="s">
        <v>4</v>
      </c>
      <c r="K57" s="13">
        <v>33412</v>
      </c>
      <c r="L57" s="11"/>
      <c r="M57" s="13">
        <v>7792</v>
      </c>
      <c r="N57" s="2">
        <f>1991-1921</f>
        <v>70</v>
      </c>
    </row>
    <row r="58" spans="1:14" x14ac:dyDescent="0.25">
      <c r="A58" s="1" t="s">
        <v>111</v>
      </c>
      <c r="B58" s="11" t="s">
        <v>14</v>
      </c>
      <c r="C58" s="11">
        <v>70</v>
      </c>
      <c r="D58" s="11">
        <v>7045</v>
      </c>
      <c r="E58" s="11">
        <v>8086</v>
      </c>
      <c r="F58" s="11">
        <v>8086</v>
      </c>
      <c r="G58" s="14" t="s">
        <v>77</v>
      </c>
      <c r="H58" s="14" t="s">
        <v>77</v>
      </c>
      <c r="I58" s="14" t="s">
        <v>77</v>
      </c>
      <c r="J58" s="11" t="s">
        <v>100</v>
      </c>
      <c r="K58" s="13">
        <v>38535</v>
      </c>
      <c r="L58" s="11" t="s">
        <v>109</v>
      </c>
      <c r="M58" s="13"/>
    </row>
    <row r="59" spans="1:14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1:14" x14ac:dyDescent="0.25">
      <c r="A60" s="1" t="s">
        <v>75</v>
      </c>
      <c r="B60" s="11" t="s">
        <v>15</v>
      </c>
      <c r="C60" s="11">
        <v>75</v>
      </c>
      <c r="D60" s="11"/>
      <c r="E60" s="11"/>
      <c r="F60" s="11"/>
      <c r="G60" s="11"/>
      <c r="H60" s="11"/>
      <c r="I60" s="11">
        <v>1659</v>
      </c>
      <c r="J60" s="11" t="s">
        <v>19</v>
      </c>
      <c r="K60" s="13">
        <v>28573</v>
      </c>
      <c r="L60" s="11" t="s">
        <v>44</v>
      </c>
      <c r="M60" s="13">
        <v>927</v>
      </c>
      <c r="N60" s="2">
        <f>1977-1902</f>
        <v>75</v>
      </c>
    </row>
    <row r="61" spans="1:14" x14ac:dyDescent="0.25">
      <c r="A61" s="1" t="s">
        <v>93</v>
      </c>
      <c r="B61" s="11" t="s">
        <v>15</v>
      </c>
      <c r="C61" s="11">
        <v>77</v>
      </c>
      <c r="D61" s="11"/>
      <c r="E61" s="11"/>
      <c r="F61" s="11"/>
      <c r="G61" s="11">
        <v>6389</v>
      </c>
      <c r="H61" s="14">
        <v>6419</v>
      </c>
      <c r="I61" s="14" t="s">
        <v>77</v>
      </c>
      <c r="J61" s="11" t="s">
        <v>21</v>
      </c>
      <c r="K61" s="13">
        <v>32716</v>
      </c>
      <c r="L61" s="11"/>
      <c r="M61" s="13">
        <v>4556</v>
      </c>
      <c r="N61" s="2">
        <f>1989-1912</f>
        <v>77</v>
      </c>
    </row>
    <row r="62" spans="1:14" x14ac:dyDescent="0.25">
      <c r="A62" s="1" t="s">
        <v>103</v>
      </c>
      <c r="B62" s="11" t="s">
        <v>15</v>
      </c>
      <c r="C62" s="11">
        <v>77</v>
      </c>
      <c r="D62" s="11"/>
      <c r="E62" s="11"/>
      <c r="F62" s="11">
        <v>6778</v>
      </c>
      <c r="G62" s="14" t="s">
        <v>77</v>
      </c>
      <c r="H62" s="14" t="s">
        <v>77</v>
      </c>
      <c r="I62" s="14" t="s">
        <v>77</v>
      </c>
      <c r="J62" s="11" t="s">
        <v>80</v>
      </c>
      <c r="K62" s="13">
        <v>37804</v>
      </c>
      <c r="L62" s="11"/>
      <c r="M62" s="13">
        <v>9407</v>
      </c>
      <c r="N62" s="2">
        <f>2002-1925</f>
        <v>77</v>
      </c>
    </row>
    <row r="63" spans="1:14" x14ac:dyDescent="0.25">
      <c r="A63" s="1" t="s">
        <v>121</v>
      </c>
      <c r="B63" s="11" t="s">
        <v>15</v>
      </c>
      <c r="C63" s="11">
        <v>75</v>
      </c>
      <c r="D63" s="11">
        <v>7143</v>
      </c>
      <c r="E63" s="11">
        <v>8526</v>
      </c>
      <c r="F63" s="14" t="s">
        <v>77</v>
      </c>
      <c r="G63" s="14" t="s">
        <v>77</v>
      </c>
      <c r="H63" s="14" t="s">
        <v>77</v>
      </c>
      <c r="I63" s="14" t="s">
        <v>77</v>
      </c>
      <c r="J63" s="11" t="s">
        <v>123</v>
      </c>
      <c r="K63" s="13">
        <v>39620</v>
      </c>
      <c r="L63" s="11" t="s">
        <v>184</v>
      </c>
      <c r="M63" s="13"/>
    </row>
    <row r="64" spans="1:14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4" x14ac:dyDescent="0.25">
      <c r="A65" s="1" t="s">
        <v>39</v>
      </c>
      <c r="B65" s="11" t="s">
        <v>35</v>
      </c>
      <c r="C65" s="11">
        <v>80</v>
      </c>
      <c r="D65" s="11"/>
      <c r="E65" s="11"/>
      <c r="F65" s="11"/>
      <c r="G65" s="11"/>
      <c r="H65" s="11"/>
      <c r="I65" s="11">
        <v>851</v>
      </c>
      <c r="J65" s="11" t="s">
        <v>36</v>
      </c>
      <c r="K65" s="13">
        <v>29190</v>
      </c>
      <c r="L65" s="11" t="s">
        <v>49</v>
      </c>
      <c r="M65" s="11" t="s">
        <v>37</v>
      </c>
      <c r="N65" s="2">
        <f>1979-1899</f>
        <v>80</v>
      </c>
    </row>
    <row r="66" spans="1:14" x14ac:dyDescent="0.25">
      <c r="A66" s="1" t="s">
        <v>87</v>
      </c>
      <c r="B66" s="11" t="s">
        <v>35</v>
      </c>
      <c r="C66" s="11">
        <v>80</v>
      </c>
      <c r="D66" s="11"/>
      <c r="E66" s="11"/>
      <c r="F66" s="11"/>
      <c r="G66" s="11">
        <v>6533</v>
      </c>
      <c r="H66" s="11">
        <v>6587</v>
      </c>
      <c r="I66" s="11">
        <v>994</v>
      </c>
      <c r="J66" s="11" t="s">
        <v>19</v>
      </c>
      <c r="K66" s="13">
        <v>30191</v>
      </c>
      <c r="L66" s="11"/>
      <c r="M66" s="13">
        <v>927</v>
      </c>
      <c r="N66" s="2">
        <f>1982-1902</f>
        <v>80</v>
      </c>
    </row>
    <row r="67" spans="1:14" x14ac:dyDescent="0.25">
      <c r="A67" s="1" t="s">
        <v>96</v>
      </c>
      <c r="B67" s="11" t="s">
        <v>35</v>
      </c>
      <c r="C67" s="11">
        <v>84</v>
      </c>
      <c r="D67" s="11"/>
      <c r="E67" s="11"/>
      <c r="F67" s="11">
        <v>3868</v>
      </c>
      <c r="G67" s="11">
        <v>3607</v>
      </c>
      <c r="H67" s="11">
        <v>3671</v>
      </c>
      <c r="I67" s="14" t="s">
        <v>77</v>
      </c>
      <c r="J67" s="11" t="s">
        <v>55</v>
      </c>
      <c r="K67" s="13">
        <v>31620</v>
      </c>
      <c r="L67" s="11"/>
      <c r="M67" s="13">
        <v>702</v>
      </c>
      <c r="N67" s="2">
        <f>1985-1901</f>
        <v>84</v>
      </c>
    </row>
    <row r="68" spans="1:14" x14ac:dyDescent="0.25">
      <c r="A68" s="1" t="s">
        <v>111</v>
      </c>
      <c r="B68" s="11" t="s">
        <v>35</v>
      </c>
      <c r="C68" s="11">
        <v>80</v>
      </c>
      <c r="D68" s="11"/>
      <c r="E68" s="11">
        <v>6802</v>
      </c>
      <c r="F68" s="11">
        <v>6802</v>
      </c>
      <c r="G68" s="14" t="s">
        <v>77</v>
      </c>
      <c r="H68" s="14" t="s">
        <v>77</v>
      </c>
      <c r="I68" s="14" t="s">
        <v>77</v>
      </c>
      <c r="J68" s="11" t="s">
        <v>101</v>
      </c>
      <c r="K68" s="13">
        <v>38535</v>
      </c>
      <c r="L68" s="11" t="s">
        <v>109</v>
      </c>
      <c r="M68" s="13"/>
    </row>
    <row r="69" spans="1:14" x14ac:dyDescent="0.25">
      <c r="A69" s="1" t="s">
        <v>114</v>
      </c>
      <c r="B69" s="11" t="s">
        <v>35</v>
      </c>
      <c r="C69" s="11"/>
      <c r="D69" s="11"/>
      <c r="E69" s="11">
        <v>7285</v>
      </c>
      <c r="F69" s="14" t="s">
        <v>77</v>
      </c>
      <c r="G69" s="14" t="s">
        <v>77</v>
      </c>
      <c r="H69" s="14" t="s">
        <v>77</v>
      </c>
      <c r="I69" s="14" t="s">
        <v>77</v>
      </c>
      <c r="J69" s="11" t="s">
        <v>112</v>
      </c>
      <c r="K69" s="13">
        <v>38913</v>
      </c>
      <c r="L69" s="11" t="s">
        <v>113</v>
      </c>
      <c r="M69" s="13"/>
    </row>
    <row r="70" spans="1:14" x14ac:dyDescent="0.25">
      <c r="A70" s="1"/>
      <c r="B70" s="11" t="s">
        <v>35</v>
      </c>
      <c r="C70" s="11">
        <v>80</v>
      </c>
      <c r="D70" s="11">
        <v>7052</v>
      </c>
      <c r="E70" s="14" t="s">
        <v>77</v>
      </c>
      <c r="F70" s="14" t="s">
        <v>77</v>
      </c>
      <c r="G70" s="14" t="s">
        <v>77</v>
      </c>
      <c r="H70" s="14" t="s">
        <v>77</v>
      </c>
      <c r="I70" s="14" t="s">
        <v>77</v>
      </c>
      <c r="J70" s="11" t="s">
        <v>123</v>
      </c>
      <c r="K70" s="13">
        <v>41447</v>
      </c>
      <c r="L70" s="11" t="s">
        <v>185</v>
      </c>
      <c r="M70" s="13"/>
    </row>
    <row r="71" spans="1:14" x14ac:dyDescent="0.2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1:14" x14ac:dyDescent="0.25">
      <c r="A72" s="1" t="s">
        <v>87</v>
      </c>
      <c r="B72" s="11" t="s">
        <v>53</v>
      </c>
      <c r="C72" s="17">
        <v>85</v>
      </c>
      <c r="D72" s="11"/>
      <c r="E72" s="17"/>
      <c r="F72" s="17"/>
      <c r="G72" s="11">
        <v>3716</v>
      </c>
      <c r="H72" s="11">
        <v>3662</v>
      </c>
      <c r="I72" s="11">
        <v>252</v>
      </c>
      <c r="J72" s="11" t="s">
        <v>55</v>
      </c>
      <c r="K72" s="13">
        <v>32029</v>
      </c>
      <c r="L72" s="11"/>
      <c r="M72" s="13">
        <v>702</v>
      </c>
      <c r="N72" s="2">
        <f>1986-1901</f>
        <v>85</v>
      </c>
    </row>
    <row r="73" spans="1:14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3">
        <v>32039</v>
      </c>
      <c r="L73" s="11"/>
      <c r="M73" s="11"/>
    </row>
    <row r="74" spans="1:14" x14ac:dyDescent="0.25">
      <c r="A74" s="1" t="s">
        <v>89</v>
      </c>
      <c r="B74" s="11" t="s">
        <v>53</v>
      </c>
      <c r="C74" s="11">
        <v>87</v>
      </c>
      <c r="D74" s="11"/>
      <c r="E74" s="11"/>
      <c r="F74" s="11"/>
      <c r="G74" s="11">
        <v>3631</v>
      </c>
      <c r="H74" s="11">
        <v>3539</v>
      </c>
      <c r="I74" s="14" t="s">
        <v>77</v>
      </c>
      <c r="J74" s="11" t="s">
        <v>55</v>
      </c>
      <c r="K74" s="13">
        <v>32676</v>
      </c>
      <c r="L74" s="11"/>
      <c r="M74" s="13">
        <v>702</v>
      </c>
      <c r="N74" s="2">
        <f>1988-1901</f>
        <v>87</v>
      </c>
    </row>
    <row r="75" spans="1:14" x14ac:dyDescent="0.25">
      <c r="A75" s="1" t="s">
        <v>103</v>
      </c>
      <c r="B75" s="11" t="s">
        <v>53</v>
      </c>
      <c r="C75" s="11">
        <v>85</v>
      </c>
      <c r="D75" s="11"/>
      <c r="E75" s="11"/>
      <c r="F75" s="11">
        <v>6242</v>
      </c>
      <c r="G75" s="11">
        <v>5565</v>
      </c>
      <c r="H75" s="14" t="s">
        <v>77</v>
      </c>
      <c r="I75" s="14" t="s">
        <v>77</v>
      </c>
      <c r="J75" s="11" t="s">
        <v>91</v>
      </c>
      <c r="K75" s="13">
        <v>35693</v>
      </c>
      <c r="L75" s="11"/>
      <c r="M75" s="13">
        <v>4467</v>
      </c>
      <c r="N75" s="2">
        <f>1997-1912</f>
        <v>85</v>
      </c>
    </row>
    <row r="76" spans="1:14" x14ac:dyDescent="0.25">
      <c r="A76" s="1" t="s">
        <v>126</v>
      </c>
      <c r="B76" s="11" t="s">
        <v>53</v>
      </c>
      <c r="C76" s="11">
        <v>88</v>
      </c>
      <c r="D76" s="11"/>
      <c r="E76" s="11">
        <v>3611</v>
      </c>
      <c r="F76" s="14" t="s">
        <v>77</v>
      </c>
      <c r="G76" s="14" t="s">
        <v>77</v>
      </c>
      <c r="H76" s="14" t="s">
        <v>77</v>
      </c>
      <c r="I76" s="14" t="s">
        <v>77</v>
      </c>
      <c r="J76" s="11" t="s">
        <v>125</v>
      </c>
      <c r="K76" s="13">
        <v>38586</v>
      </c>
      <c r="L76" s="11" t="s">
        <v>108</v>
      </c>
      <c r="M76" s="13">
        <v>6334</v>
      </c>
      <c r="N76" s="2">
        <f>2005-1917</f>
        <v>88</v>
      </c>
    </row>
    <row r="77" spans="1:14" x14ac:dyDescent="0.25">
      <c r="A77" s="1" t="s">
        <v>132</v>
      </c>
      <c r="B77" s="11" t="s">
        <v>53</v>
      </c>
      <c r="C77" s="11">
        <v>85</v>
      </c>
      <c r="D77" s="11"/>
      <c r="E77" s="11">
        <v>5921</v>
      </c>
      <c r="F77" s="14" t="s">
        <v>77</v>
      </c>
      <c r="G77" s="14" t="s">
        <v>77</v>
      </c>
      <c r="H77" s="14" t="s">
        <v>77</v>
      </c>
      <c r="I77" s="14" t="s">
        <v>77</v>
      </c>
      <c r="J77" s="11" t="s">
        <v>80</v>
      </c>
      <c r="K77" s="13">
        <v>40730</v>
      </c>
      <c r="L77" s="11" t="s">
        <v>129</v>
      </c>
      <c r="M77" s="13">
        <v>9407</v>
      </c>
      <c r="N77" s="2">
        <f>2010-1925</f>
        <v>85</v>
      </c>
    </row>
    <row r="78" spans="1:14" x14ac:dyDescent="0.25">
      <c r="A78" s="1" t="s">
        <v>156</v>
      </c>
      <c r="B78" s="11" t="s">
        <v>53</v>
      </c>
      <c r="C78" s="11">
        <v>85</v>
      </c>
      <c r="D78" s="11">
        <v>4827</v>
      </c>
      <c r="E78" s="11">
        <v>6021</v>
      </c>
      <c r="F78" s="14" t="s">
        <v>77</v>
      </c>
      <c r="G78" s="14" t="s">
        <v>77</v>
      </c>
      <c r="H78" s="14" t="s">
        <v>77</v>
      </c>
      <c r="I78" s="14" t="s">
        <v>77</v>
      </c>
      <c r="J78" s="11" t="s">
        <v>157</v>
      </c>
      <c r="K78" s="13">
        <v>44801</v>
      </c>
      <c r="L78" s="11" t="s">
        <v>158</v>
      </c>
      <c r="M78" s="13"/>
    </row>
    <row r="79" spans="1:14" x14ac:dyDescent="0.25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4" x14ac:dyDescent="0.25">
      <c r="A80" s="1" t="s">
        <v>132</v>
      </c>
      <c r="B80" s="11" t="s">
        <v>130</v>
      </c>
      <c r="C80" s="11">
        <v>91</v>
      </c>
      <c r="D80" s="11">
        <v>5320</v>
      </c>
      <c r="E80" s="11">
        <v>7069</v>
      </c>
      <c r="F80" s="14" t="s">
        <v>77</v>
      </c>
      <c r="G80" s="14" t="s">
        <v>77</v>
      </c>
      <c r="H80" s="14" t="s">
        <v>77</v>
      </c>
      <c r="I80" s="14" t="s">
        <v>77</v>
      </c>
      <c r="J80" s="11" t="s">
        <v>131</v>
      </c>
      <c r="K80" s="13">
        <v>40730</v>
      </c>
      <c r="L80" s="11" t="s">
        <v>129</v>
      </c>
      <c r="M80" s="13">
        <v>7270</v>
      </c>
      <c r="N80" s="2">
        <f>2010-1919</f>
        <v>91</v>
      </c>
    </row>
    <row r="83" spans="2:6" x14ac:dyDescent="0.25">
      <c r="B83" s="4" t="s">
        <v>171</v>
      </c>
      <c r="F83" s="5" t="s">
        <v>172</v>
      </c>
    </row>
  </sheetData>
  <hyperlinks>
    <hyperlink ref="A11" r:id="rId1"/>
    <hyperlink ref="A25" r:id="rId2"/>
    <hyperlink ref="A38" r:id="rId3"/>
    <hyperlink ref="A12" r:id="rId4"/>
    <hyperlink ref="A32" r:id="rId5" display="https://www.mastershistory.org/NMN/05_1993.pdf "/>
    <hyperlink ref="A39" r:id="rId6"/>
    <hyperlink ref="A47" r:id="rId7"/>
    <hyperlink ref="A55" r:id="rId8" display="https://www.mastershistory.org/NMN/NMN-1980s-october.pdf "/>
    <hyperlink ref="A60" r:id="rId9"/>
    <hyperlink ref="A18" r:id="rId10"/>
    <hyperlink ref="A48" r:id="rId11" display="https://www.mastershistory.org/NMN/06_1987.pdf "/>
    <hyperlink ref="A13" r:id="rId12"/>
    <hyperlink ref="A19" r:id="rId13"/>
    <hyperlink ref="A40" r:id="rId14" display="https://www.mastershistory.org/NMN/05_1994.pdf "/>
    <hyperlink ref="A56" r:id="rId15" display="https://www.mastershistory.org/NMN/05_1992.pdf "/>
    <hyperlink ref="A65" r:id="rId16" display="https://www.mastershistory.org/NMN/NMN-June-1983s.pdf"/>
    <hyperlink ref="A7" r:id="rId17"/>
    <hyperlink ref="A20" r:id="rId18" display="https://www.mastershistory.org/NMN/05_1993.pdf "/>
    <hyperlink ref="A26" r:id="rId19" display="https://www.mastershistory.org/NMN/NMN-November-1985s.pdf"/>
    <hyperlink ref="A66" r:id="rId20" display="https://www.mastershistory.org/NMN/05_1996.pdf "/>
    <hyperlink ref="A49" r:id="rId21" display="https://www.mastershistory.org/NMN/05_1993.pdf "/>
    <hyperlink ref="A27" r:id="rId22" display="https://www.mastershistory.org/NMN/05_1994.pdf "/>
    <hyperlink ref="A72" r:id="rId23" display="https://www.mastershistory.org/NMN/06_1991.pdf "/>
    <hyperlink ref="A14" r:id="rId24"/>
    <hyperlink ref="O14" r:id="rId25"/>
    <hyperlink ref="O11" r:id="rId26"/>
    <hyperlink ref="O10" r:id="rId27" display="https://www.newspapers.com/image/446913217/?match=1&amp;terms=%22Bruce%20Hescock%22"/>
    <hyperlink ref="A8" r:id="rId28"/>
    <hyperlink ref="A28" r:id="rId29"/>
    <hyperlink ref="A33" r:id="rId30"/>
    <hyperlink ref="A34" r:id="rId31"/>
    <hyperlink ref="A41" r:id="rId32"/>
    <hyperlink ref="A50" r:id="rId33" display="https://www.mastershistory.org/NMN/05_1996.pdf "/>
    <hyperlink ref="A51" r:id="rId34" display="https://www.mastershistory.org/NMN/04_2004.pdf "/>
    <hyperlink ref="A57" r:id="rId35"/>
    <hyperlink ref="A61" r:id="rId36"/>
    <hyperlink ref="A67" r:id="rId37" display="https://www.mastershistory.org/NMN/04_2004.pdf "/>
    <hyperlink ref="A74" r:id="rId38"/>
    <hyperlink ref="A35" r:id="rId39" display="https://www.mastershistory.org/NMN/04_2005.pdf "/>
    <hyperlink ref="A42" r:id="rId40"/>
    <hyperlink ref="A15" r:id="rId41" display="https://www.mastershistory.org/NMN/04_2002.pdf "/>
    <hyperlink ref="A75" r:id="rId42"/>
    <hyperlink ref="A43" r:id="rId43"/>
    <hyperlink ref="A62" r:id="rId44"/>
    <hyperlink ref="A16" r:id="rId45"/>
    <hyperlink ref="A52" r:id="rId46" display="https://www.mastershistory.org/NMN/04_2006.pdf"/>
    <hyperlink ref="A58" r:id="rId47" display="https://www.mastershistory.org/NMN/04_2006.pdf"/>
    <hyperlink ref="A68" r:id="rId48" display="https://www.mastershistory.org/NMN/04_2006.pdf"/>
    <hyperlink ref="A9" r:id="rId49"/>
    <hyperlink ref="A69" r:id="rId50"/>
    <hyperlink ref="A29" r:id="rId51"/>
    <hyperlink ref="A22" r:id="rId52"/>
    <hyperlink ref="A36" r:id="rId53"/>
    <hyperlink ref="A63" r:id="rId54"/>
    <hyperlink ref="A21" r:id="rId55"/>
    <hyperlink ref="A44" r:id="rId56"/>
    <hyperlink ref="A76" r:id="rId57"/>
    <hyperlink ref="A77" r:id="rId58"/>
    <hyperlink ref="A80" r:id="rId59"/>
    <hyperlink ref="A30" r:id="rId60"/>
    <hyperlink ref="A45" r:id="rId61"/>
    <hyperlink ref="A53" r:id="rId62"/>
    <hyperlink ref="A78" r:id="rId63"/>
    <hyperlink ref="F83" r:id="rId64"/>
  </hyperlinks>
  <pageMargins left="0.2" right="0.2" top="0.3" bottom="0.3" header="0.2" footer="0.2"/>
  <pageSetup scale="90" orientation="landscape" horizontalDpi="4294967293" verticalDpi="0" r:id="rId6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Women</vt:lpstr>
      <vt:lpstr>Men</vt:lpstr>
      <vt:lpstr>Men!Print_Area</vt:lpstr>
      <vt:lpstr>Women!Print_Area</vt:lpstr>
      <vt:lpstr>Men!Print_Titles</vt:lpstr>
      <vt:lpstr>Women!Print_Titles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</dc:creator>
  <cp:lastModifiedBy>Denise</cp:lastModifiedBy>
  <cp:lastPrinted>2026-05-09T00:24:26Z</cp:lastPrinted>
  <dcterms:created xsi:type="dcterms:W3CDTF">2026-05-07T15:16:02Z</dcterms:created>
  <dcterms:modified xsi:type="dcterms:W3CDTF">2026-05-09T00:25:17Z</dcterms:modified>
</cp:coreProperties>
</file>